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6300" windowWidth="28830" windowHeight="6240"/>
  </bookViews>
  <sheets>
    <sheet name="F-2" sheetId="8" r:id="rId1"/>
    <sheet name="Метаданные" sheetId="9" r:id="rId2"/>
  </sheets>
  <definedNames>
    <definedName name="_xlnm.Print_Area" localSheetId="0">'F-2'!$A$1:$AB$77</definedName>
  </definedName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B49" i="8" l="1"/>
  <c r="AB47" i="8"/>
  <c r="AB43" i="8"/>
  <c r="AB41" i="8"/>
  <c r="AB37" i="8"/>
  <c r="AB35" i="8"/>
  <c r="AB31" i="8"/>
  <c r="AB29" i="8"/>
  <c r="AB25" i="8"/>
  <c r="AB23" i="8"/>
  <c r="AB14" i="8"/>
  <c r="AB12" i="8"/>
  <c r="AB10" i="8"/>
  <c r="AB8" i="8"/>
  <c r="AB6" i="8"/>
  <c r="AA43" i="8" l="1"/>
  <c r="AA49" i="8"/>
  <c r="AB17" i="8"/>
  <c r="AA47" i="8"/>
  <c r="AA41" i="8"/>
  <c r="AA37" i="8"/>
  <c r="AA35" i="8"/>
  <c r="AA31" i="8"/>
  <c r="AA29" i="8"/>
  <c r="AA25" i="8"/>
  <c r="AA23" i="8"/>
  <c r="AA14" i="8"/>
  <c r="AA12" i="8"/>
  <c r="AA10" i="8"/>
  <c r="AA8" i="8"/>
  <c r="AA6" i="8"/>
  <c r="Z49" i="8"/>
  <c r="Z47" i="8"/>
  <c r="Z43" i="8"/>
  <c r="Z41" i="8"/>
  <c r="Z37" i="8"/>
  <c r="Z35" i="8"/>
  <c r="Z31" i="8"/>
  <c r="Z29" i="8"/>
  <c r="Z25" i="8"/>
  <c r="Z23" i="8"/>
  <c r="Z12" i="8"/>
  <c r="Z10" i="8"/>
  <c r="Z8" i="8"/>
  <c r="Z6" i="8"/>
  <c r="Y25" i="8"/>
  <c r="Y49" i="8"/>
  <c r="Y47" i="8"/>
  <c r="Y43" i="8"/>
  <c r="Y41" i="8"/>
  <c r="Y37" i="8"/>
  <c r="Y35" i="8"/>
  <c r="Y31" i="8"/>
  <c r="Y29" i="8"/>
  <c r="Y23" i="8"/>
  <c r="Y17" i="8"/>
  <c r="Y16" i="8"/>
  <c r="Y13" i="8"/>
  <c r="Y14" i="8"/>
  <c r="Y12" i="8"/>
  <c r="Y10" i="8"/>
  <c r="Y8" i="8"/>
  <c r="Y6" i="8"/>
  <c r="X13" i="8"/>
  <c r="X14" i="8"/>
  <c r="W6" i="8"/>
  <c r="X6" i="8"/>
  <c r="X47" i="8"/>
  <c r="X49" i="8"/>
  <c r="X41" i="8"/>
  <c r="X43" i="8"/>
  <c r="X35" i="8"/>
  <c r="X37" i="8"/>
  <c r="X29" i="8"/>
  <c r="X31" i="8"/>
  <c r="X23" i="8"/>
  <c r="X25" i="8"/>
  <c r="X8" i="8"/>
  <c r="X10" i="8"/>
  <c r="X12" i="8"/>
  <c r="X16" i="8"/>
  <c r="W17" i="8"/>
  <c r="N29" i="8"/>
  <c r="W49" i="8"/>
  <c r="W47" i="8"/>
  <c r="W43" i="8"/>
  <c r="W41" i="8"/>
  <c r="W37" i="8"/>
  <c r="W35" i="8"/>
  <c r="W31" i="8"/>
  <c r="W29" i="8"/>
  <c r="W25" i="8"/>
  <c r="W23" i="8"/>
  <c r="W16" i="8"/>
  <c r="W13" i="8"/>
  <c r="W14" i="8"/>
  <c r="W12" i="8"/>
  <c r="W10" i="8"/>
  <c r="W8" i="8"/>
  <c r="I37" i="8"/>
  <c r="I35" i="8"/>
  <c r="V31" i="8"/>
  <c r="R29" i="8"/>
  <c r="Q25" i="8"/>
  <c r="V23" i="8"/>
  <c r="V25" i="8"/>
  <c r="P16" i="8"/>
  <c r="V17" i="8"/>
  <c r="V13" i="8"/>
  <c r="V14" i="8"/>
  <c r="D13" i="8"/>
  <c r="D14" i="8"/>
  <c r="V12" i="8"/>
  <c r="J17" i="8"/>
  <c r="K17" i="8"/>
  <c r="L17" i="8"/>
  <c r="M17" i="8"/>
  <c r="N17" i="8"/>
  <c r="O17" i="8"/>
  <c r="P17" i="8"/>
  <c r="Q17" i="8"/>
  <c r="R17" i="8"/>
  <c r="U17" i="8"/>
  <c r="T17" i="8"/>
  <c r="S17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R25" i="8"/>
  <c r="S25" i="8"/>
  <c r="T25" i="8"/>
  <c r="U25" i="8"/>
  <c r="V49" i="8"/>
  <c r="U49" i="8"/>
  <c r="T49" i="8"/>
  <c r="S49" i="8"/>
  <c r="R49" i="8"/>
  <c r="Q49" i="8"/>
  <c r="P49" i="8"/>
  <c r="O49" i="8"/>
  <c r="N49" i="8"/>
  <c r="M49" i="8"/>
  <c r="K49" i="8"/>
  <c r="J49" i="8"/>
  <c r="I49" i="8"/>
  <c r="H49" i="8"/>
  <c r="G49" i="8"/>
  <c r="F49" i="8"/>
  <c r="E49" i="8"/>
  <c r="D49" i="8"/>
  <c r="V47" i="8"/>
  <c r="U47" i="8"/>
  <c r="T47" i="8"/>
  <c r="S47" i="8"/>
  <c r="R47" i="8"/>
  <c r="Q47" i="8"/>
  <c r="P47" i="8"/>
  <c r="O47" i="8"/>
  <c r="N47" i="8"/>
  <c r="M47" i="8"/>
  <c r="K47" i="8"/>
  <c r="J47" i="8"/>
  <c r="I47" i="8"/>
  <c r="H47" i="8"/>
  <c r="G47" i="8"/>
  <c r="F47" i="8"/>
  <c r="E47" i="8"/>
  <c r="D47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H37" i="8"/>
  <c r="G37" i="8"/>
  <c r="F37" i="8"/>
  <c r="E37" i="8"/>
  <c r="D37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H35" i="8"/>
  <c r="G35" i="8"/>
  <c r="F35" i="8"/>
  <c r="E35" i="8"/>
  <c r="D35" i="8"/>
  <c r="V29" i="8"/>
  <c r="V16" i="8"/>
  <c r="V10" i="8"/>
  <c r="V8" i="8"/>
  <c r="V6" i="8"/>
  <c r="U31" i="8"/>
  <c r="U29" i="8"/>
  <c r="U23" i="8"/>
  <c r="U16" i="8"/>
  <c r="U13" i="8"/>
  <c r="U14" i="8"/>
  <c r="U10" i="8"/>
  <c r="U8" i="8"/>
  <c r="U6" i="8"/>
  <c r="T31" i="8"/>
  <c r="T29" i="8"/>
  <c r="T23" i="8"/>
  <c r="T16" i="8"/>
  <c r="T13" i="8"/>
  <c r="T14" i="8"/>
  <c r="T10" i="8"/>
  <c r="T8" i="8"/>
  <c r="T6" i="8"/>
  <c r="S31" i="8"/>
  <c r="S29" i="8"/>
  <c r="S23" i="8"/>
  <c r="S16" i="8"/>
  <c r="S13" i="8"/>
  <c r="S14" i="8"/>
  <c r="S10" i="8"/>
  <c r="S8" i="8"/>
  <c r="S6" i="8"/>
  <c r="R31" i="8"/>
  <c r="R23" i="8"/>
  <c r="R16" i="8"/>
  <c r="R13" i="8"/>
  <c r="R14" i="8"/>
  <c r="R10" i="8"/>
  <c r="R8" i="8"/>
  <c r="R6" i="8"/>
  <c r="E13" i="8"/>
  <c r="E14" i="8"/>
  <c r="F13" i="8"/>
  <c r="G13" i="8"/>
  <c r="G14" i="8"/>
  <c r="H13" i="8"/>
  <c r="H14" i="8"/>
  <c r="I13" i="8"/>
  <c r="I14" i="8"/>
  <c r="J13" i="8"/>
  <c r="J14" i="8"/>
  <c r="K13" i="8"/>
  <c r="K14" i="8"/>
  <c r="L13" i="8"/>
  <c r="L14" i="8"/>
  <c r="M13" i="8"/>
  <c r="M14" i="8"/>
  <c r="N13" i="8"/>
  <c r="N14" i="8"/>
  <c r="O13" i="8"/>
  <c r="O14" i="8"/>
  <c r="P13" i="8"/>
  <c r="P14" i="8"/>
  <c r="Q13" i="8"/>
  <c r="Q14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D29" i="8"/>
  <c r="E29" i="8"/>
  <c r="F29" i="8"/>
  <c r="G29" i="8"/>
  <c r="H29" i="8"/>
  <c r="I29" i="8"/>
  <c r="J29" i="8"/>
  <c r="K29" i="8"/>
  <c r="L29" i="8"/>
  <c r="M29" i="8"/>
  <c r="O29" i="8"/>
  <c r="P29" i="8"/>
  <c r="Q29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D16" i="8"/>
  <c r="E16" i="8"/>
  <c r="F16" i="8"/>
  <c r="G16" i="8"/>
  <c r="H16" i="8"/>
  <c r="I16" i="8"/>
  <c r="J16" i="8"/>
  <c r="K16" i="8"/>
  <c r="L16" i="8"/>
  <c r="M16" i="8"/>
  <c r="N16" i="8"/>
  <c r="O16" i="8"/>
  <c r="Q16" i="8"/>
  <c r="F14" i="8"/>
</calcChain>
</file>

<file path=xl/sharedStrings.xml><?xml version="1.0" encoding="utf-8"?>
<sst xmlns="http://schemas.openxmlformats.org/spreadsheetml/2006/main" count="198" uniqueCount="79">
  <si>
    <t>%</t>
  </si>
  <si>
    <t>Единица</t>
  </si>
  <si>
    <t xml:space="preserve">Потребление азотных удобрений </t>
  </si>
  <si>
    <t>1000 т N</t>
  </si>
  <si>
    <t>Потребление минеральных  удобрений</t>
  </si>
  <si>
    <t>кг N / га</t>
  </si>
  <si>
    <t>Потребление фосфатных удобрений</t>
  </si>
  <si>
    <t>Потребление калийных удобрений</t>
  </si>
  <si>
    <t>Площади обработанные минеральными удобрениями</t>
  </si>
  <si>
    <t>млн. га</t>
  </si>
  <si>
    <t>Продажа минеральных удобрений</t>
  </si>
  <si>
    <t>Продажа минеральных удобрений  фермерам</t>
  </si>
  <si>
    <t>1000 т</t>
  </si>
  <si>
    <t>кг / га</t>
  </si>
  <si>
    <t>Площади, обработанные органическими удобрениями</t>
  </si>
  <si>
    <t>Общая площадь для культуры</t>
  </si>
  <si>
    <t>из них площади обработанные удобрениями</t>
  </si>
  <si>
    <t xml:space="preserve">Потребление удобрений </t>
  </si>
  <si>
    <t>Общее потребление органических удобрений</t>
  </si>
  <si>
    <t xml:space="preserve">Потребление микроудобрений </t>
  </si>
  <si>
    <t xml:space="preserve">1000 т  </t>
  </si>
  <si>
    <t>-</t>
  </si>
  <si>
    <t>розничная</t>
  </si>
  <si>
    <t>1000 тенге</t>
  </si>
  <si>
    <t>оптовая</t>
  </si>
  <si>
    <t>Внесение минеральных и  органических удобрений</t>
  </si>
  <si>
    <t>Потребление удобрений на единицу площади  (Строка 43 / строка 41)</t>
  </si>
  <si>
    <t>Потребление удобрений на единицу площади  (Строка 31 / строка 28)</t>
  </si>
  <si>
    <t>Посевная площадь сельскохозяйственных культур</t>
  </si>
  <si>
    <t>Доля площади, обработанных минеральными удобрениями, в общей посевной площади 
(Строка 12 / строка 1)</t>
  </si>
  <si>
    <t>Доля площади, обработанных органическими удобрениями, в общей посевной площади сельскохозяйственных земель
(Строка 27 / строка 1)</t>
  </si>
  <si>
    <t>Потребление азотных удобрений на единицу посевной площади сельскохозяйственных земель
(Строка 2 / строка 1)</t>
  </si>
  <si>
    <t>Потребление фосфатных удобрений на единицу посевной площади  сельскохозяйственных земель
 (Строка 4 / строка 1)</t>
  </si>
  <si>
    <t>Потребление калийных удобрений на единицу посевной площади сельскохозяйственных земель
 (Строка 6 / строка 1)</t>
  </si>
  <si>
    <t xml:space="preserve">Потребление микроудобрений  на единицу посевной площади сельскохозяйственных земель (Строка 8 / строка 1)      </t>
  </si>
  <si>
    <t>Потребление органических удобрений  на единицу посевной  площади сельскохозяйственных земель    
(Строка 25 / строка 1)</t>
  </si>
  <si>
    <t xml:space="preserve"> Доля обрабатываемой площади удобрениями в общей  посевной площади сельскохозяйственных земель   (Строка 35 / строка 34)</t>
  </si>
  <si>
    <t xml:space="preserve"> Доля обрабатываемой площади удобрениями в общей  посевной площади сельскохозяйственных земель   (Строка 29 / строка 28)</t>
  </si>
  <si>
    <t>Потребление удобрений на единицу  посевной площади сельскохозяйственных земель  
(Строка 37/ строка 34)</t>
  </si>
  <si>
    <t xml:space="preserve"> Доля обрабатываемой площади удобрениями в общей  посевной площади сельскохозяйственных земель   
(Строка 41 / строка 40)</t>
  </si>
  <si>
    <t>кг минер удобрений/ га</t>
  </si>
  <si>
    <t xml:space="preserve"> Доля обрабатываемой площади удобрениями в общей  посевной площади культуры 
(Строка 31 / строка 30)</t>
  </si>
  <si>
    <t>Потребление удобрений на единицу  посевной площади культуры
(Строка 33 / строка 30)</t>
  </si>
  <si>
    <t xml:space="preserve">Потребление удобрений для конкретного вида культур: ЗЕРНОВЫЕ культуры (минеральные) </t>
  </si>
  <si>
    <t xml:space="preserve">Потребление удобрений для конкретного вида культур: ТЕХНИЧЕСКИЕ культуры (минеральные) </t>
  </si>
  <si>
    <t xml:space="preserve">Потребление удобрений для конкретного вида культур: ЗЕРНОВЫЕ культуры (органические) </t>
  </si>
  <si>
    <t xml:space="preserve">Потребление удобрений для конкретного вида культур: ТЕХНИЧЕСКИЕ культуры (органические) </t>
  </si>
  <si>
    <t xml:space="preserve">Данные с 2010 года рассчитаны по всем категориям хозяйств </t>
  </si>
  <si>
    <t>Показатель</t>
  </si>
  <si>
    <t>Определение показателя</t>
  </si>
  <si>
    <t xml:space="preserve">Внесение минеральных и  органических удобрений - дает возможность оценить влияние, оказываемое на окружающую среду через внесение удобрений (аккумуляция избыточного количества биогенных веществ в почве, обусловленное этим загрязнение поверхностных и подземных вод, а также миграцию биогенных элементов по трофическим цепям и их проникновение в другие компоненты окружающей среды). Показатель отражает количество внесенных минеральных и органических удобрений на единицу площади обрабатываемых земель и многолетних насаждений. </t>
  </si>
  <si>
    <t>Единица измерения</t>
  </si>
  <si>
    <t>Измеряется в килограммах на гектар для минеральных удобрений и в тоннах на гектар для органических удобрений.</t>
  </si>
  <si>
    <t xml:space="preserve">Периодичность </t>
  </si>
  <si>
    <t>годовая</t>
  </si>
  <si>
    <t>Источник информации</t>
  </si>
  <si>
    <t>Ответственным государственным органом по формированию данных по внесению минеральных и органических удобрений является БНС АСПИР РК. Информация формируется раз в год по итогам общегосударственных статистических наблюдении по формам: «О сборе урожая сельскохозяйственных культур» (индекс формы – 29-сх, годовая) и «О сборе урожая сельскохозяйственных культур в мелких крестьянских или фермерских хозяйствах и хозяйствах населения» (индекс формы – А-005, годовая).</t>
  </si>
  <si>
    <t>Уровень агрегирования</t>
  </si>
  <si>
    <t>по Республике Казахстан</t>
  </si>
  <si>
    <t>Методология/
методика расчета</t>
  </si>
  <si>
    <t xml:space="preserve">Показатель количества минеральных удобрений формируется в пересчете на 100% содержание питательных веществ. Данные о проценте содержания питательного вещества, как правило, содержатся в сопроводительных документах заводов-поставщиков, отделений, баз, складов – из счетов, платежных требований и сертификатов.
Для недопущения двойного учета удобрений в физическом весе, по сложным удобрениям (например, нитрофоска) количество удобрений в физическом весе указывается только по азотным удобрениям, а в питательном – по азотным, фосфорным и другим. Для получения данных по всем категориям хозяйств проводят выборочные наблюдения по использованию удобрений в крестьянских или фермерских хозяйствах и хозяйствах населения.
</t>
  </si>
  <si>
    <t>Сопутствующие показатели</t>
  </si>
  <si>
    <t>1) Потребление органических удобрений 2) Потребление удобрений для конкретного вида культур</t>
  </si>
  <si>
    <t>Связь с индикаторами ЦУР, индикаторами зеленого роста ОЭСР</t>
  </si>
  <si>
    <t>Показатели-составляющие расчета 
показателя</t>
  </si>
  <si>
    <t>Сроки обновления</t>
  </si>
  <si>
    <t>ежегодно в декабре</t>
  </si>
  <si>
    <t>Контакты</t>
  </si>
  <si>
    <t>74-93-11</t>
  </si>
  <si>
    <t xml:space="preserve"> - </t>
  </si>
  <si>
    <t>ОЭСР-I-8a</t>
  </si>
  <si>
    <r>
      <t>1000 т P</t>
    </r>
    <r>
      <rPr>
        <vertAlign val="subscript"/>
        <sz val="11"/>
        <color indexed="8"/>
        <rFont val="Roboto"/>
        <charset val="204"/>
      </rPr>
      <t>2</t>
    </r>
    <r>
      <rPr>
        <sz val="11"/>
        <color indexed="8"/>
        <rFont val="Roboto"/>
        <charset val="204"/>
      </rPr>
      <t>O</t>
    </r>
    <r>
      <rPr>
        <vertAlign val="subscript"/>
        <sz val="11"/>
        <color indexed="8"/>
        <rFont val="Roboto"/>
        <charset val="204"/>
      </rPr>
      <t>5</t>
    </r>
  </si>
  <si>
    <r>
      <t>кг P</t>
    </r>
    <r>
      <rPr>
        <i/>
        <vertAlign val="subscript"/>
        <sz val="11"/>
        <rFont val="Roboto"/>
        <charset val="204"/>
      </rPr>
      <t>2</t>
    </r>
    <r>
      <rPr>
        <i/>
        <sz val="11"/>
        <rFont val="Roboto"/>
        <charset val="204"/>
      </rPr>
      <t>O</t>
    </r>
    <r>
      <rPr>
        <i/>
        <vertAlign val="subscript"/>
        <sz val="11"/>
        <rFont val="Roboto"/>
        <charset val="204"/>
      </rPr>
      <t>5</t>
    </r>
    <r>
      <rPr>
        <i/>
        <sz val="11"/>
        <rFont val="Roboto"/>
        <charset val="204"/>
      </rPr>
      <t xml:space="preserve"> / га</t>
    </r>
  </si>
  <si>
    <r>
      <t>1000 т K</t>
    </r>
    <r>
      <rPr>
        <vertAlign val="subscript"/>
        <sz val="11"/>
        <color indexed="8"/>
        <rFont val="Roboto"/>
        <charset val="204"/>
      </rPr>
      <t>2</t>
    </r>
    <r>
      <rPr>
        <sz val="11"/>
        <color indexed="8"/>
        <rFont val="Roboto"/>
        <charset val="204"/>
      </rPr>
      <t>0</t>
    </r>
  </si>
  <si>
    <r>
      <t>кг K</t>
    </r>
    <r>
      <rPr>
        <i/>
        <vertAlign val="subscript"/>
        <sz val="11"/>
        <rFont val="Roboto"/>
        <charset val="204"/>
      </rPr>
      <t>2</t>
    </r>
    <r>
      <rPr>
        <i/>
        <sz val="11"/>
        <rFont val="Roboto"/>
        <charset val="204"/>
      </rPr>
      <t>0 / га</t>
    </r>
  </si>
  <si>
    <r>
      <t xml:space="preserve">Общий объем потребления минеральных удобрений    </t>
    </r>
    <r>
      <rPr>
        <sz val="11"/>
        <rFont val="Roboto"/>
        <charset val="204"/>
      </rPr>
      <t>(Строки 2 + 4 + 6)</t>
    </r>
  </si>
  <si>
    <r>
      <t>1000 т N, P</t>
    </r>
    <r>
      <rPr>
        <vertAlign val="subscript"/>
        <sz val="11"/>
        <rFont val="Roboto"/>
        <charset val="204"/>
      </rPr>
      <t>2</t>
    </r>
    <r>
      <rPr>
        <sz val="11"/>
        <rFont val="Roboto"/>
        <charset val="204"/>
      </rPr>
      <t>O</t>
    </r>
    <r>
      <rPr>
        <vertAlign val="subscript"/>
        <sz val="11"/>
        <rFont val="Roboto"/>
        <charset val="204"/>
      </rPr>
      <t>5</t>
    </r>
    <r>
      <rPr>
        <sz val="11"/>
        <rFont val="Roboto"/>
        <charset val="204"/>
      </rPr>
      <t xml:space="preserve"> и K</t>
    </r>
    <r>
      <rPr>
        <vertAlign val="subscript"/>
        <sz val="11"/>
        <rFont val="Roboto"/>
        <charset val="204"/>
      </rPr>
      <t>2</t>
    </r>
    <r>
      <rPr>
        <sz val="11"/>
        <rFont val="Roboto"/>
        <charset val="204"/>
      </rPr>
      <t>O</t>
    </r>
  </si>
  <si>
    <r>
      <t xml:space="preserve">Объем потребления минеральных удобрений  на единицу посевной площади сельскохозяйственных земель
</t>
    </r>
    <r>
      <rPr>
        <i/>
        <sz val="11"/>
        <rFont val="Roboto"/>
        <charset val="204"/>
      </rPr>
      <t>(Строка 10 / строка 1)</t>
    </r>
  </si>
  <si>
    <t>Потребление органических удобрений (всеми категориями хозяйства)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</si>
</sst>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%"/>
    <numFmt numFmtId="165" formatCode="0.0;[Red]0.0"/>
    <numFmt numFmtId="166" formatCode="0.00;[Red]0.00"/>
    <numFmt numFmtId="167" formatCode="0.000;[Red]0.000"/>
    <numFmt numFmtId="168" formatCode="0.0000;[Red]0.0000"/>
    <numFmt numFmtId="169" formatCode="0;[Red]0"/>
    <numFmt numFmtId="170" formatCode="0.000"/>
    <numFmt numFmtId="171" formatCode="0.0"/>
    <numFmt numFmtId="172" formatCode="#,##0.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name val="Roboto"/>
      <charset val="204"/>
    </font>
    <font>
      <b/>
      <sz val="12"/>
      <name val="Roboto"/>
      <charset val="204"/>
    </font>
    <font>
      <sz val="12"/>
      <name val="Roboto"/>
      <charset val="204"/>
    </font>
    <font>
      <sz val="11"/>
      <color indexed="8"/>
      <name val="Roboto"/>
      <charset val="204"/>
    </font>
    <font>
      <b/>
      <sz val="11"/>
      <name val="Roboto"/>
      <charset val="204"/>
    </font>
    <font>
      <i/>
      <sz val="11"/>
      <name val="Roboto"/>
      <charset val="204"/>
    </font>
    <font>
      <i/>
      <sz val="12"/>
      <name val="Roboto"/>
      <charset val="204"/>
    </font>
    <font>
      <vertAlign val="subscript"/>
      <sz val="11"/>
      <color indexed="8"/>
      <name val="Roboto"/>
      <charset val="204"/>
    </font>
    <font>
      <i/>
      <vertAlign val="subscript"/>
      <sz val="11"/>
      <name val="Roboto"/>
      <charset val="204"/>
    </font>
    <font>
      <i/>
      <sz val="11"/>
      <color indexed="8"/>
      <name val="Roboto"/>
      <charset val="204"/>
    </font>
    <font>
      <vertAlign val="subscript"/>
      <sz val="11"/>
      <name val="Roboto"/>
      <charset val="204"/>
    </font>
    <font>
      <b/>
      <i/>
      <sz val="11"/>
      <name val="Roboto"/>
      <charset val="204"/>
    </font>
    <font>
      <b/>
      <sz val="11"/>
      <color indexed="8"/>
      <name val="Roboto"/>
      <charset val="204"/>
    </font>
    <font>
      <b/>
      <sz val="10"/>
      <name val="Roboto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b/>
      <sz val="11"/>
      <color theme="1"/>
      <name val="Roboto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7" fillId="2" borderId="0" applyNumberFormat="0" applyBorder="0" applyAlignment="0" applyProtection="0"/>
    <xf numFmtId="0" fontId="17" fillId="0" borderId="0"/>
    <xf numFmtId="0" fontId="16" fillId="0" borderId="0"/>
    <xf numFmtId="9" fontId="17" fillId="0" borderId="0" applyFont="0" applyFill="0" applyBorder="0" applyAlignment="0" applyProtection="0"/>
  </cellStyleXfs>
  <cellXfs count="118">
    <xf numFmtId="0" fontId="0" fillId="0" borderId="0" xfId="0"/>
    <xf numFmtId="4" fontId="0" fillId="3" borderId="1" xfId="0" applyNumberFormat="1" applyFill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2" fillId="4" borderId="0" xfId="0" applyFont="1" applyFill="1"/>
    <xf numFmtId="0" fontId="2" fillId="0" borderId="1" xfId="0" applyFont="1" applyBorder="1"/>
    <xf numFmtId="0" fontId="2" fillId="4" borderId="1" xfId="0" applyFont="1" applyFill="1" applyBorder="1" applyAlignment="1">
      <alignment horizontal="center" vertical="center" wrapText="1"/>
    </xf>
    <xf numFmtId="0" fontId="4" fillId="4" borderId="0" xfId="0" applyFont="1" applyFill="1"/>
    <xf numFmtId="0" fontId="2" fillId="4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justify" wrapText="1"/>
    </xf>
    <xf numFmtId="0" fontId="5" fillId="0" borderId="1" xfId="0" applyFont="1" applyFill="1" applyBorder="1" applyAlignment="1">
      <alignment horizontal="center" wrapText="1"/>
    </xf>
    <xf numFmtId="165" fontId="5" fillId="5" borderId="1" xfId="0" applyNumberFormat="1" applyFont="1" applyFill="1" applyBorder="1" applyAlignment="1">
      <alignment horizontal="right" wrapText="1"/>
    </xf>
    <xf numFmtId="169" fontId="5" fillId="5" borderId="1" xfId="0" applyNumberFormat="1" applyFont="1" applyFill="1" applyBorder="1" applyAlignment="1">
      <alignment horizontal="right" wrapText="1"/>
    </xf>
    <xf numFmtId="0" fontId="18" fillId="5" borderId="1" xfId="0" applyFont="1" applyFill="1" applyBorder="1" applyAlignment="1"/>
    <xf numFmtId="165" fontId="5" fillId="5" borderId="2" xfId="0" applyNumberFormat="1" applyFont="1" applyFill="1" applyBorder="1" applyAlignment="1">
      <alignment horizontal="right" wrapText="1"/>
    </xf>
    <xf numFmtId="169" fontId="18" fillId="5" borderId="1" xfId="0" applyNumberFormat="1" applyFont="1" applyFill="1" applyBorder="1" applyAlignment="1"/>
    <xf numFmtId="0" fontId="18" fillId="5" borderId="1" xfId="0" applyFont="1" applyFill="1" applyBorder="1" applyAlignment="1">
      <alignment horizontal="right"/>
    </xf>
    <xf numFmtId="0" fontId="4" fillId="4" borderId="0" xfId="0" applyFont="1" applyFill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165" fontId="18" fillId="5" borderId="1" xfId="0" applyNumberFormat="1" applyFont="1" applyFill="1" applyBorder="1" applyAlignment="1">
      <alignment horizontal="right"/>
    </xf>
    <xf numFmtId="171" fontId="18" fillId="5" borderId="1" xfId="0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center" wrapText="1"/>
    </xf>
    <xf numFmtId="2" fontId="7" fillId="6" borderId="1" xfId="0" applyNumberFormat="1" applyFont="1" applyFill="1" applyBorder="1" applyAlignment="1">
      <alignment horizontal="right" wrapText="1"/>
    </xf>
    <xf numFmtId="0" fontId="8" fillId="4" borderId="0" xfId="0" applyFont="1" applyFill="1"/>
    <xf numFmtId="165" fontId="5" fillId="7" borderId="1" xfId="0" applyNumberFormat="1" applyFont="1" applyFill="1" applyBorder="1" applyAlignment="1">
      <alignment horizontal="right" wrapText="1"/>
    </xf>
    <xf numFmtId="0" fontId="18" fillId="7" borderId="1" xfId="0" applyFont="1" applyFill="1" applyBorder="1" applyAlignment="1">
      <alignment horizontal="right"/>
    </xf>
    <xf numFmtId="165" fontId="5" fillId="7" borderId="3" xfId="0" applyNumberFormat="1" applyFont="1" applyFill="1" applyBorder="1" applyAlignment="1">
      <alignment horizontal="right" wrapText="1"/>
    </xf>
    <xf numFmtId="166" fontId="5" fillId="7" borderId="1" xfId="0" applyNumberFormat="1" applyFont="1" applyFill="1" applyBorder="1" applyAlignment="1">
      <alignment horizontal="right" wrapText="1"/>
    </xf>
    <xf numFmtId="166" fontId="18" fillId="7" borderId="1" xfId="0" applyNumberFormat="1" applyFont="1" applyFill="1" applyBorder="1" applyAlignment="1">
      <alignment horizontal="right"/>
    </xf>
    <xf numFmtId="166" fontId="5" fillId="7" borderId="4" xfId="0" applyNumberFormat="1" applyFont="1" applyFill="1" applyBorder="1" applyAlignment="1">
      <alignment horizontal="right" wrapText="1"/>
    </xf>
    <xf numFmtId="170" fontId="7" fillId="6" borderId="1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171" fontId="6" fillId="6" borderId="1" xfId="0" applyNumberFormat="1" applyFont="1" applyFill="1" applyBorder="1" applyAlignment="1">
      <alignment horizontal="right" wrapText="1"/>
    </xf>
    <xf numFmtId="0" fontId="13" fillId="4" borderId="1" xfId="0" applyFont="1" applyFill="1" applyBorder="1" applyAlignment="1">
      <alignment horizontal="left" wrapText="1"/>
    </xf>
    <xf numFmtId="2" fontId="6" fillId="6" borderId="1" xfId="0" applyNumberFormat="1" applyFont="1" applyFill="1" applyBorder="1" applyAlignment="1">
      <alignment horizontal="right" wrapText="1"/>
    </xf>
    <xf numFmtId="166" fontId="14" fillId="7" borderId="1" xfId="0" applyNumberFormat="1" applyFont="1" applyFill="1" applyBorder="1" applyAlignment="1">
      <alignment horizontal="right" wrapText="1"/>
    </xf>
    <xf numFmtId="166" fontId="14" fillId="7" borderId="4" xfId="0" applyNumberFormat="1" applyFont="1" applyFill="1" applyBorder="1" applyAlignment="1">
      <alignment horizontal="right" wrapText="1"/>
    </xf>
    <xf numFmtId="166" fontId="19" fillId="7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 wrapText="1"/>
    </xf>
    <xf numFmtId="164" fontId="6" fillId="6" borderId="1" xfId="4" applyNumberFormat="1" applyFont="1" applyFill="1" applyBorder="1" applyAlignment="1">
      <alignment horizontal="right" wrapText="1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right" wrapText="1"/>
    </xf>
    <xf numFmtId="172" fontId="5" fillId="7" borderId="1" xfId="0" applyNumberFormat="1" applyFont="1" applyFill="1" applyBorder="1" applyAlignment="1">
      <alignment horizontal="right" wrapText="1"/>
    </xf>
    <xf numFmtId="172" fontId="18" fillId="7" borderId="1" xfId="0" applyNumberFormat="1" applyFont="1" applyFill="1" applyBorder="1" applyAlignment="1">
      <alignment horizontal="right"/>
    </xf>
    <xf numFmtId="172" fontId="18" fillId="7" borderId="2" xfId="0" applyNumberFormat="1" applyFont="1" applyFill="1" applyBorder="1" applyAlignment="1">
      <alignment horizontal="right"/>
    </xf>
    <xf numFmtId="172" fontId="2" fillId="5" borderId="1" xfId="0" applyNumberFormat="1" applyFont="1" applyFill="1" applyBorder="1" applyAlignment="1">
      <alignment horizontal="right" wrapText="1"/>
    </xf>
    <xf numFmtId="2" fontId="2" fillId="6" borderId="1" xfId="0" applyNumberFormat="1" applyFont="1" applyFill="1" applyBorder="1" applyAlignment="1">
      <alignment horizontal="right" wrapText="1"/>
    </xf>
    <xf numFmtId="167" fontId="5" fillId="7" borderId="1" xfId="0" applyNumberFormat="1" applyFont="1" applyFill="1" applyBorder="1" applyAlignment="1">
      <alignment horizontal="right" wrapText="1"/>
    </xf>
    <xf numFmtId="167" fontId="18" fillId="7" borderId="1" xfId="0" applyNumberFormat="1" applyFont="1" applyFill="1" applyBorder="1" applyAlignment="1">
      <alignment horizontal="right"/>
    </xf>
    <xf numFmtId="167" fontId="5" fillId="7" borderId="2" xfId="0" applyNumberFormat="1" applyFont="1" applyFill="1" applyBorder="1" applyAlignment="1">
      <alignment horizontal="right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10" fontId="2" fillId="6" borderId="6" xfId="0" applyNumberFormat="1" applyFont="1" applyFill="1" applyBorder="1" applyAlignment="1">
      <alignment horizontal="right" vertical="center" wrapText="1"/>
    </xf>
    <xf numFmtId="164" fontId="2" fillId="6" borderId="6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166" fontId="18" fillId="5" borderId="1" xfId="0" applyNumberFormat="1" applyFont="1" applyFill="1" applyBorder="1" applyAlignment="1">
      <alignment horizontal="right" wrapText="1"/>
    </xf>
    <xf numFmtId="166" fontId="18" fillId="5" borderId="1" xfId="0" applyNumberFormat="1" applyFont="1" applyFill="1" applyBorder="1" applyAlignment="1">
      <alignment horizontal="right"/>
    </xf>
    <xf numFmtId="166" fontId="18" fillId="5" borderId="2" xfId="0" applyNumberFormat="1" applyFont="1" applyFill="1" applyBorder="1" applyAlignment="1">
      <alignment horizontal="right"/>
    </xf>
    <xf numFmtId="166" fontId="2" fillId="5" borderId="1" xfId="0" applyNumberFormat="1" applyFont="1" applyFill="1" applyBorder="1" applyAlignment="1">
      <alignment horizontal="right" wrapText="1"/>
    </xf>
    <xf numFmtId="0" fontId="4" fillId="0" borderId="0" xfId="0" applyFont="1" applyFill="1"/>
    <xf numFmtId="166" fontId="5" fillId="3" borderId="1" xfId="0" applyNumberFormat="1" applyFont="1" applyFill="1" applyBorder="1" applyAlignment="1">
      <alignment horizontal="right" wrapText="1"/>
    </xf>
    <xf numFmtId="2" fontId="18" fillId="5" borderId="1" xfId="0" applyNumberFormat="1" applyFont="1" applyFill="1" applyBorder="1" applyAlignment="1">
      <alignment horizontal="right"/>
    </xf>
    <xf numFmtId="2" fontId="18" fillId="5" borderId="2" xfId="0" applyNumberFormat="1" applyFont="1" applyFill="1" applyBorder="1" applyAlignment="1">
      <alignment horizontal="right"/>
    </xf>
    <xf numFmtId="0" fontId="18" fillId="5" borderId="1" xfId="0" applyFont="1" applyFill="1" applyBorder="1" applyAlignment="1">
      <alignment horizontal="right" wrapText="1"/>
    </xf>
    <xf numFmtId="164" fontId="2" fillId="6" borderId="1" xfId="0" applyNumberFormat="1" applyFont="1" applyFill="1" applyBorder="1" applyAlignment="1">
      <alignment horizontal="right" wrapText="1"/>
    </xf>
    <xf numFmtId="165" fontId="2" fillId="5" borderId="1" xfId="0" applyNumberFormat="1" applyFont="1" applyFill="1" applyBorder="1" applyAlignment="1">
      <alignment horizontal="right" wrapText="1"/>
    </xf>
    <xf numFmtId="166" fontId="5" fillId="7" borderId="7" xfId="0" applyNumberFormat="1" applyFont="1" applyFill="1" applyBorder="1" applyAlignment="1">
      <alignment horizontal="right" wrapText="1"/>
    </xf>
    <xf numFmtId="0" fontId="18" fillId="7" borderId="7" xfId="0" applyFont="1" applyFill="1" applyBorder="1" applyAlignment="1">
      <alignment horizontal="right"/>
    </xf>
    <xf numFmtId="166" fontId="18" fillId="7" borderId="8" xfId="0" applyNumberFormat="1" applyFont="1" applyFill="1" applyBorder="1" applyAlignment="1">
      <alignment horizontal="right"/>
    </xf>
    <xf numFmtId="166" fontId="18" fillId="7" borderId="7" xfId="0" applyNumberFormat="1" applyFont="1" applyFill="1" applyBorder="1" applyAlignment="1">
      <alignment horizontal="right"/>
    </xf>
    <xf numFmtId="166" fontId="18" fillId="5" borderId="2" xfId="0" applyNumberFormat="1" applyFont="1" applyFill="1" applyBorder="1" applyAlignment="1">
      <alignment horizontal="right" wrapText="1"/>
    </xf>
    <xf numFmtId="167" fontId="18" fillId="5" borderId="1" xfId="0" applyNumberFormat="1" applyFont="1" applyFill="1" applyBorder="1" applyAlignment="1">
      <alignment horizontal="right" wrapText="1"/>
    </xf>
    <xf numFmtId="167" fontId="2" fillId="5" borderId="1" xfId="0" applyNumberFormat="1" applyFont="1" applyFill="1" applyBorder="1" applyAlignment="1">
      <alignment horizontal="right" wrapText="1"/>
    </xf>
    <xf numFmtId="0" fontId="18" fillId="5" borderId="2" xfId="0" applyFont="1" applyFill="1" applyBorder="1" applyAlignment="1">
      <alignment horizontal="right"/>
    </xf>
    <xf numFmtId="171" fontId="2" fillId="5" borderId="1" xfId="0" applyNumberFormat="1" applyFont="1" applyFill="1" applyBorder="1" applyAlignment="1">
      <alignment horizontal="right" wrapText="1"/>
    </xf>
    <xf numFmtId="0" fontId="2" fillId="0" borderId="0" xfId="0" applyFont="1" applyFill="1"/>
    <xf numFmtId="10" fontId="2" fillId="6" borderId="1" xfId="0" applyNumberFormat="1" applyFont="1" applyFill="1" applyBorder="1" applyAlignment="1">
      <alignment horizontal="right" wrapText="1"/>
    </xf>
    <xf numFmtId="166" fontId="18" fillId="7" borderId="2" xfId="0" applyNumberFormat="1" applyFont="1" applyFill="1" applyBorder="1" applyAlignment="1">
      <alignment horizontal="right"/>
    </xf>
    <xf numFmtId="168" fontId="5" fillId="7" borderId="1" xfId="0" applyNumberFormat="1" applyFont="1" applyFill="1" applyBorder="1" applyAlignment="1">
      <alignment horizontal="right" wrapText="1"/>
    </xf>
    <xf numFmtId="167" fontId="18" fillId="5" borderId="1" xfId="0" applyNumberFormat="1" applyFont="1" applyFill="1" applyBorder="1" applyAlignment="1">
      <alignment horizontal="right"/>
    </xf>
    <xf numFmtId="167" fontId="18" fillId="5" borderId="2" xfId="0" applyNumberFormat="1" applyFont="1" applyFill="1" applyBorder="1" applyAlignment="1">
      <alignment horizontal="right"/>
    </xf>
    <xf numFmtId="170" fontId="18" fillId="5" borderId="1" xfId="0" applyNumberFormat="1" applyFont="1" applyFill="1" applyBorder="1" applyAlignment="1">
      <alignment horizontal="right" wrapText="1"/>
    </xf>
    <xf numFmtId="0" fontId="7" fillId="4" borderId="0" xfId="0" applyFont="1" applyFill="1"/>
    <xf numFmtId="0" fontId="15" fillId="4" borderId="0" xfId="0" applyFont="1" applyFill="1" applyAlignment="1">
      <alignment horizontal="center"/>
    </xf>
    <xf numFmtId="0" fontId="18" fillId="2" borderId="1" xfId="1" applyFont="1" applyBorder="1" applyAlignment="1">
      <alignment horizontal="right" wrapText="1"/>
    </xf>
    <xf numFmtId="3" fontId="18" fillId="2" borderId="1" xfId="1" applyNumberFormat="1" applyFont="1" applyBorder="1" applyAlignment="1">
      <alignment horizontal="right"/>
    </xf>
    <xf numFmtId="3" fontId="18" fillId="2" borderId="1" xfId="1" applyNumberFormat="1" applyFont="1" applyBorder="1" applyAlignment="1">
      <alignment horizontal="right" wrapText="1"/>
    </xf>
    <xf numFmtId="3" fontId="18" fillId="2" borderId="2" xfId="1" applyNumberFormat="1" applyFont="1" applyBorder="1" applyAlignment="1">
      <alignment horizontal="right"/>
    </xf>
    <xf numFmtId="0" fontId="2" fillId="4" borderId="2" xfId="0" applyFont="1" applyFill="1" applyBorder="1" applyAlignment="1">
      <alignment horizontal="center"/>
    </xf>
    <xf numFmtId="166" fontId="19" fillId="2" borderId="1" xfId="1" applyNumberFormat="1" applyFont="1" applyBorder="1" applyAlignment="1">
      <alignment horizontal="right"/>
    </xf>
    <xf numFmtId="0" fontId="18" fillId="2" borderId="1" xfId="1" applyFont="1" applyBorder="1" applyAlignment="1">
      <alignment horizontal="right"/>
    </xf>
    <xf numFmtId="172" fontId="18" fillId="2" borderId="1" xfId="1" applyNumberFormat="1" applyFont="1" applyBorder="1" applyAlignment="1">
      <alignment horizontal="right" wrapText="1"/>
    </xf>
    <xf numFmtId="166" fontId="18" fillId="2" borderId="1" xfId="1" applyNumberFormat="1" applyFont="1" applyBorder="1" applyAlignment="1">
      <alignment horizontal="right" wrapText="1"/>
    </xf>
    <xf numFmtId="165" fontId="18" fillId="2" borderId="1" xfId="1" applyNumberFormat="1" applyFont="1" applyBorder="1" applyAlignment="1">
      <alignment horizontal="right" wrapText="1"/>
    </xf>
    <xf numFmtId="167" fontId="18" fillId="2" borderId="1" xfId="1" applyNumberFormat="1" applyFont="1" applyBorder="1" applyAlignment="1">
      <alignment horizontal="right" wrapText="1"/>
    </xf>
    <xf numFmtId="171" fontId="18" fillId="2" borderId="1" xfId="1" applyNumberFormat="1" applyFont="1" applyBorder="1" applyAlignment="1">
      <alignment horizontal="right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wrapText="1"/>
    </xf>
    <xf numFmtId="0" fontId="6" fillId="8" borderId="5" xfId="0" applyFont="1" applyFill="1" applyBorder="1" applyAlignment="1">
      <alignment horizontal="center" wrapText="1"/>
    </xf>
    <xf numFmtId="0" fontId="6" fillId="8" borderId="9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0" fillId="0" borderId="6" xfId="0" applyBorder="1" applyAlignment="1"/>
    <xf numFmtId="0" fontId="0" fillId="0" borderId="3" xfId="0" applyBorder="1" applyAlignment="1"/>
    <xf numFmtId="0" fontId="0" fillId="0" borderId="7" xfId="0" applyBorder="1" applyAlignment="1"/>
  </cellXfs>
  <cellStyles count="5">
    <cellStyle name="40% - Акцент1" xfId="1" builtinId="31"/>
    <cellStyle name="Обычный" xfId="0" builtinId="0"/>
    <cellStyle name="Обычный 2" xfId="2"/>
    <cellStyle name="Обычный 2 10" xfId="3"/>
    <cellStyle name="Процентный" xfId="4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Roboto"/>
        <scheme val="none"/>
      </font>
      <fill>
        <patternFill patternType="solid">
          <fgColor indexed="64"/>
          <bgColor theme="0"/>
        </patternFill>
      </fill>
      <alignment vertical="bottom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Roboto"/>
        <scheme val="none"/>
      </font>
      <fill>
        <patternFill patternType="solid">
          <fgColor indexed="64"/>
          <bgColor theme="0"/>
        </patternFill>
      </fill>
      <alignment vertical="bottom" textRotation="0" indent="0" justifyLastLine="0" shrinkToFit="0" readingOrder="0"/>
      <border diagonalUp="0" diagonalDown="0" ou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Roboto"/>
        <scheme val="none"/>
      </font>
      <fill>
        <patternFill patternType="solid">
          <fgColor indexed="64"/>
          <bgColor theme="0"/>
        </patternFill>
      </fill>
      <alignment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lka1" displayName="Tabulka1" ref="A4:A31" headerRowCount="0" totalsRowShown="0" headerRowDxfId="3" dataDxfId="2">
  <sortState ref="A3:A31">
    <sortCondition ref="A3:A31"/>
  </sortState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7"/>
  <sheetViews>
    <sheetView tabSelected="1" view="pageBreakPreview" topLeftCell="A7" zoomScale="60" zoomScaleNormal="66" workbookViewId="0">
      <selection activeCell="B21" sqref="B21:AB21"/>
    </sheetView>
  </sheetViews>
  <sheetFormatPr defaultColWidth="11.42578125" defaultRowHeight="15" x14ac:dyDescent="0.25"/>
  <cols>
    <col min="1" max="1" width="5.140625" style="6" customWidth="1"/>
    <col min="2" max="2" width="56.28515625" style="6" customWidth="1"/>
    <col min="3" max="3" width="11.7109375" style="6" customWidth="1"/>
    <col min="4" max="13" width="11.28515625" style="6" customWidth="1"/>
    <col min="14" max="14" width="12.28515625" style="6" customWidth="1"/>
    <col min="15" max="15" width="13.42578125" style="6" customWidth="1"/>
    <col min="16" max="16" width="12.7109375" style="6" customWidth="1"/>
    <col min="17" max="17" width="13.42578125" style="6" customWidth="1"/>
    <col min="18" max="18" width="13.85546875" style="6" customWidth="1"/>
    <col min="19" max="19" width="12.42578125" style="6" customWidth="1"/>
    <col min="20" max="20" width="13" style="6" customWidth="1"/>
    <col min="21" max="21" width="16.28515625" style="6" customWidth="1"/>
    <col min="22" max="22" width="14.140625" style="6" customWidth="1"/>
    <col min="23" max="23" width="13.140625" style="6" customWidth="1"/>
    <col min="24" max="24" width="13.42578125" style="6" customWidth="1"/>
    <col min="25" max="27" width="14.5703125" style="6" customWidth="1"/>
    <col min="28" max="28" width="14.85546875" style="6" customWidth="1"/>
    <col min="29" max="16384" width="11.42578125" style="6"/>
  </cols>
  <sheetData>
    <row r="1" spans="1:28" ht="18.75" customHeight="1" x14ac:dyDescent="0.25">
      <c r="B1" s="109" t="s">
        <v>25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spans="1:28" s="9" customFormat="1" ht="15.75" x14ac:dyDescent="0.25">
      <c r="A2" s="7"/>
      <c r="B2" s="8"/>
      <c r="C2" s="8" t="s">
        <v>1</v>
      </c>
      <c r="D2" s="8">
        <v>2000</v>
      </c>
      <c r="E2" s="8">
        <v>2001</v>
      </c>
      <c r="F2" s="8">
        <v>2002</v>
      </c>
      <c r="G2" s="8">
        <v>2003</v>
      </c>
      <c r="H2" s="8">
        <v>2004</v>
      </c>
      <c r="I2" s="8">
        <v>2005</v>
      </c>
      <c r="J2" s="8">
        <v>2006</v>
      </c>
      <c r="K2" s="8">
        <v>2007</v>
      </c>
      <c r="L2" s="8">
        <v>2008</v>
      </c>
      <c r="M2" s="8">
        <v>2009</v>
      </c>
      <c r="N2" s="8">
        <v>2010</v>
      </c>
      <c r="O2" s="8">
        <v>2011</v>
      </c>
      <c r="P2" s="8">
        <v>2012</v>
      </c>
      <c r="Q2" s="8">
        <v>2013</v>
      </c>
      <c r="R2" s="8">
        <v>2014</v>
      </c>
      <c r="S2" s="8">
        <v>2015</v>
      </c>
      <c r="T2" s="8">
        <v>2016</v>
      </c>
      <c r="U2" s="8">
        <v>2017</v>
      </c>
      <c r="V2" s="8">
        <v>2018</v>
      </c>
      <c r="W2" s="8">
        <v>2019</v>
      </c>
      <c r="X2" s="8">
        <v>2020</v>
      </c>
      <c r="Y2" s="8">
        <v>2021</v>
      </c>
      <c r="Z2" s="8">
        <v>2022</v>
      </c>
      <c r="AA2" s="8">
        <v>2023</v>
      </c>
      <c r="AB2" s="8">
        <v>2024</v>
      </c>
    </row>
    <row r="3" spans="1:28" s="9" customFormat="1" ht="29.25" customHeight="1" x14ac:dyDescent="0.25">
      <c r="A3" s="10">
        <v>1</v>
      </c>
      <c r="B3" s="11" t="s">
        <v>28</v>
      </c>
      <c r="C3" s="12" t="s">
        <v>9</v>
      </c>
      <c r="D3" s="13">
        <v>16.2</v>
      </c>
      <c r="E3" s="13">
        <v>16.8</v>
      </c>
      <c r="F3" s="13">
        <v>17.8</v>
      </c>
      <c r="G3" s="13">
        <v>17.5</v>
      </c>
      <c r="H3" s="14">
        <v>18</v>
      </c>
      <c r="I3" s="13">
        <v>18.399999999999999</v>
      </c>
      <c r="J3" s="13">
        <v>18.399999999999999</v>
      </c>
      <c r="K3" s="13">
        <v>19</v>
      </c>
      <c r="L3" s="13">
        <v>20.100000000000001</v>
      </c>
      <c r="M3" s="13">
        <v>21.4</v>
      </c>
      <c r="N3" s="13">
        <v>21.4</v>
      </c>
      <c r="O3" s="13">
        <v>21.1</v>
      </c>
      <c r="P3" s="15">
        <v>21.2</v>
      </c>
      <c r="Q3" s="16">
        <v>21.3</v>
      </c>
      <c r="R3" s="13">
        <v>21.2</v>
      </c>
      <c r="S3" s="17">
        <v>21</v>
      </c>
      <c r="T3" s="18">
        <v>21.5</v>
      </c>
      <c r="U3" s="18">
        <v>21.8</v>
      </c>
      <c r="V3" s="18">
        <v>21.9</v>
      </c>
      <c r="W3" s="18">
        <v>22.1</v>
      </c>
      <c r="X3" s="18">
        <v>22.6</v>
      </c>
      <c r="Y3" s="18">
        <v>22.9</v>
      </c>
      <c r="Z3" s="18">
        <v>23.1</v>
      </c>
      <c r="AA3" s="18">
        <v>23.8</v>
      </c>
      <c r="AB3" s="100">
        <v>23.2</v>
      </c>
    </row>
    <row r="4" spans="1:28" s="19" customFormat="1" ht="16.5" customHeight="1" x14ac:dyDescent="0.25">
      <c r="A4" s="10"/>
      <c r="B4" s="110" t="s">
        <v>4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2"/>
    </row>
    <row r="5" spans="1:28" s="9" customFormat="1" ht="22.5" customHeight="1" x14ac:dyDescent="0.25">
      <c r="A5" s="10">
        <v>2</v>
      </c>
      <c r="B5" s="20" t="s">
        <v>2</v>
      </c>
      <c r="C5" s="12" t="s">
        <v>3</v>
      </c>
      <c r="D5" s="13">
        <v>9.4726300000000005</v>
      </c>
      <c r="E5" s="13">
        <v>9.3635899999999985</v>
      </c>
      <c r="F5" s="13">
        <v>12.782329999999998</v>
      </c>
      <c r="G5" s="13">
        <v>19.648250000000001</v>
      </c>
      <c r="H5" s="13">
        <v>24.776</v>
      </c>
      <c r="I5" s="13">
        <v>20.48687</v>
      </c>
      <c r="J5" s="13">
        <v>27.815989999999999</v>
      </c>
      <c r="K5" s="13">
        <v>37.531660000000002</v>
      </c>
      <c r="L5" s="13">
        <v>16.273859999999999</v>
      </c>
      <c r="M5" s="13">
        <v>29.468299999999999</v>
      </c>
      <c r="N5" s="13">
        <v>22.5</v>
      </c>
      <c r="O5" s="13">
        <v>23.9</v>
      </c>
      <c r="P5" s="21">
        <v>82</v>
      </c>
      <c r="Q5" s="13">
        <v>26.8</v>
      </c>
      <c r="R5" s="13">
        <v>28.6</v>
      </c>
      <c r="S5" s="18">
        <v>29.5</v>
      </c>
      <c r="T5" s="18">
        <v>59.6</v>
      </c>
      <c r="U5" s="18">
        <v>85.6</v>
      </c>
      <c r="V5" s="18">
        <v>81.2</v>
      </c>
      <c r="W5" s="18">
        <v>54.5</v>
      </c>
      <c r="X5" s="18">
        <v>74.400000000000006</v>
      </c>
      <c r="Y5" s="18">
        <v>81</v>
      </c>
      <c r="Z5" s="18">
        <v>71.400000000000006</v>
      </c>
      <c r="AA5" s="18">
        <v>70.400000000000006</v>
      </c>
      <c r="AB5" s="100">
        <v>70.599999999999994</v>
      </c>
    </row>
    <row r="6" spans="1:28" s="27" customFormat="1" ht="53.45" customHeight="1" x14ac:dyDescent="0.25">
      <c r="A6" s="23">
        <v>3</v>
      </c>
      <c r="B6" s="24" t="s">
        <v>31</v>
      </c>
      <c r="C6" s="25" t="s">
        <v>5</v>
      </c>
      <c r="D6" s="26">
        <f t="shared" ref="D6:Q6" si="0">IF(D5="","n/a", D5/D$3)</f>
        <v>0.58473024691358033</v>
      </c>
      <c r="E6" s="26">
        <f t="shared" si="0"/>
        <v>0.55735654761904752</v>
      </c>
      <c r="F6" s="26">
        <f t="shared" si="0"/>
        <v>0.71810842696629196</v>
      </c>
      <c r="G6" s="26">
        <f t="shared" si="0"/>
        <v>1.122757142857143</v>
      </c>
      <c r="H6" s="26">
        <f t="shared" si="0"/>
        <v>1.3764444444444444</v>
      </c>
      <c r="I6" s="26">
        <f t="shared" si="0"/>
        <v>1.1134168478260871</v>
      </c>
      <c r="J6" s="26">
        <f t="shared" si="0"/>
        <v>1.5117385869565219</v>
      </c>
      <c r="K6" s="26">
        <f t="shared" si="0"/>
        <v>1.9753505263157896</v>
      </c>
      <c r="L6" s="26">
        <f t="shared" si="0"/>
        <v>0.80964477611940289</v>
      </c>
      <c r="M6" s="26">
        <f t="shared" si="0"/>
        <v>1.3770233644859813</v>
      </c>
      <c r="N6" s="26">
        <f t="shared" si="0"/>
        <v>1.0514018691588787</v>
      </c>
      <c r="O6" s="26">
        <f t="shared" si="0"/>
        <v>1.1327014218009477</v>
      </c>
      <c r="P6" s="26">
        <f t="shared" si="0"/>
        <v>3.867924528301887</v>
      </c>
      <c r="Q6" s="26">
        <f t="shared" si="0"/>
        <v>1.2582159624413145</v>
      </c>
      <c r="R6" s="26">
        <f t="shared" ref="R6:X6" si="1">IF(R5="","n/a", R5/R$3)</f>
        <v>1.3490566037735849</v>
      </c>
      <c r="S6" s="26">
        <f t="shared" si="1"/>
        <v>1.4047619047619047</v>
      </c>
      <c r="T6" s="26">
        <f t="shared" si="1"/>
        <v>2.7720930232558141</v>
      </c>
      <c r="U6" s="26">
        <f t="shared" si="1"/>
        <v>3.9266055045871555</v>
      </c>
      <c r="V6" s="26">
        <f t="shared" si="1"/>
        <v>3.707762557077626</v>
      </c>
      <c r="W6" s="26">
        <f t="shared" si="1"/>
        <v>2.4660633484162893</v>
      </c>
      <c r="X6" s="26">
        <f t="shared" si="1"/>
        <v>3.2920353982300887</v>
      </c>
      <c r="Y6" s="26">
        <f>IF(Y5="","n/a", Y5/Y$3)</f>
        <v>3.537117903930131</v>
      </c>
      <c r="Z6" s="26">
        <f>IF(Z5="","n/a", Z5/Z$3)</f>
        <v>3.0909090909090908</v>
      </c>
      <c r="AA6" s="26">
        <f>IF(AA5="","n/a", AA5/AA$3)</f>
        <v>2.9579831932773111</v>
      </c>
      <c r="AB6" s="26">
        <f>IF(AB5="","n/a", AB5/AB$3)</f>
        <v>3.0431034482758621</v>
      </c>
    </row>
    <row r="7" spans="1:28" s="9" customFormat="1" ht="39" customHeight="1" x14ac:dyDescent="0.35">
      <c r="A7" s="10">
        <v>4</v>
      </c>
      <c r="B7" s="20" t="s">
        <v>6</v>
      </c>
      <c r="C7" s="12" t="s">
        <v>71</v>
      </c>
      <c r="D7" s="28">
        <v>2.0054099999999999</v>
      </c>
      <c r="E7" s="28">
        <v>4.7</v>
      </c>
      <c r="F7" s="28">
        <v>10.665899999999999</v>
      </c>
      <c r="G7" s="28">
        <v>14.046120000000002</v>
      </c>
      <c r="H7" s="28">
        <v>13.876609999999999</v>
      </c>
      <c r="I7" s="28">
        <v>16.869720000000001</v>
      </c>
      <c r="J7" s="28">
        <v>13.446899999999999</v>
      </c>
      <c r="K7" s="28">
        <v>20.511990000000001</v>
      </c>
      <c r="L7" s="28">
        <v>14.414660000000001</v>
      </c>
      <c r="M7" s="28">
        <v>26.134499999999996</v>
      </c>
      <c r="N7" s="28">
        <v>13</v>
      </c>
      <c r="O7" s="28">
        <v>16.8</v>
      </c>
      <c r="P7" s="29">
        <v>19.7</v>
      </c>
      <c r="Q7" s="30">
        <v>21.2</v>
      </c>
      <c r="R7" s="28">
        <v>29.4</v>
      </c>
      <c r="S7" s="29">
        <v>29.3</v>
      </c>
      <c r="T7" s="29">
        <v>39.700000000000003</v>
      </c>
      <c r="U7" s="29">
        <v>56.4</v>
      </c>
      <c r="V7" s="29">
        <v>38.299999999999997</v>
      </c>
      <c r="W7" s="29">
        <v>29.4</v>
      </c>
      <c r="X7" s="29">
        <v>88.1</v>
      </c>
      <c r="Y7" s="29">
        <v>47.7</v>
      </c>
      <c r="Z7" s="29">
        <v>39.700000000000003</v>
      </c>
      <c r="AA7" s="29">
        <v>41.7</v>
      </c>
      <c r="AB7" s="100">
        <v>35.799999999999997</v>
      </c>
    </row>
    <row r="8" spans="1:28" s="27" customFormat="1" ht="51" customHeight="1" x14ac:dyDescent="0.25">
      <c r="A8" s="23">
        <v>5</v>
      </c>
      <c r="B8" s="24" t="s">
        <v>32</v>
      </c>
      <c r="C8" s="25" t="s">
        <v>72</v>
      </c>
      <c r="D8" s="26">
        <f t="shared" ref="D8:Q8" si="2">IF(D7="","n/a", D7/D$3)</f>
        <v>0.12379074074074074</v>
      </c>
      <c r="E8" s="26">
        <f t="shared" si="2"/>
        <v>0.27976190476190477</v>
      </c>
      <c r="F8" s="26">
        <f t="shared" si="2"/>
        <v>0.59920786516853919</v>
      </c>
      <c r="G8" s="26">
        <f t="shared" si="2"/>
        <v>0.80263542857142867</v>
      </c>
      <c r="H8" s="26">
        <f t="shared" si="2"/>
        <v>0.77092277777777773</v>
      </c>
      <c r="I8" s="26">
        <f t="shared" si="2"/>
        <v>0.91683260869565231</v>
      </c>
      <c r="J8" s="26">
        <f t="shared" si="2"/>
        <v>0.73080978260869567</v>
      </c>
      <c r="K8" s="26">
        <f t="shared" si="2"/>
        <v>1.0795784210526316</v>
      </c>
      <c r="L8" s="26">
        <f t="shared" si="2"/>
        <v>0.7171472636815921</v>
      </c>
      <c r="M8" s="26">
        <f t="shared" si="2"/>
        <v>1.2212383177570092</v>
      </c>
      <c r="N8" s="26">
        <f t="shared" si="2"/>
        <v>0.60747663551401876</v>
      </c>
      <c r="O8" s="26">
        <f t="shared" si="2"/>
        <v>0.79620853080568721</v>
      </c>
      <c r="P8" s="26">
        <f t="shared" si="2"/>
        <v>0.92924528301886788</v>
      </c>
      <c r="Q8" s="26">
        <f t="shared" si="2"/>
        <v>0.99530516431924876</v>
      </c>
      <c r="R8" s="26">
        <f t="shared" ref="R8:W8" si="3">IF(R7="","n/a", R7/R$3)</f>
        <v>1.3867924528301887</v>
      </c>
      <c r="S8" s="26">
        <f t="shared" si="3"/>
        <v>1.3952380952380952</v>
      </c>
      <c r="T8" s="26">
        <f t="shared" si="3"/>
        <v>1.8465116279069769</v>
      </c>
      <c r="U8" s="26">
        <f t="shared" si="3"/>
        <v>2.5871559633027523</v>
      </c>
      <c r="V8" s="26">
        <f t="shared" si="3"/>
        <v>1.7488584474885844</v>
      </c>
      <c r="W8" s="26">
        <f t="shared" si="3"/>
        <v>1.3303167420814479</v>
      </c>
      <c r="X8" s="26">
        <f>IF(X7="","n/a", X7/X$3)</f>
        <v>3.8982300884955747</v>
      </c>
      <c r="Y8" s="26">
        <f>IF(Y7="","n/a", Y7/Y$3)</f>
        <v>2.0829694323144108</v>
      </c>
      <c r="Z8" s="26">
        <f>IF(Z7="","n/a", Z7/Z$3)</f>
        <v>1.7186147186147187</v>
      </c>
      <c r="AA8" s="26">
        <f>IF(AA7="","n/a", AA7/AA$3)</f>
        <v>1.7521008403361344</v>
      </c>
      <c r="AB8" s="26">
        <f>IF(AB7="","n/a", AB7/AB$3)</f>
        <v>1.5431034482758621</v>
      </c>
    </row>
    <row r="9" spans="1:28" s="9" customFormat="1" ht="29.25" customHeight="1" x14ac:dyDescent="0.35">
      <c r="A9" s="10">
        <v>6</v>
      </c>
      <c r="B9" s="20" t="s">
        <v>7</v>
      </c>
      <c r="C9" s="12" t="s">
        <v>73</v>
      </c>
      <c r="D9" s="31">
        <v>9.6099999999999988E-3</v>
      </c>
      <c r="E9" s="31">
        <v>4.8520000000000001E-2</v>
      </c>
      <c r="F9" s="31">
        <v>0.19839999999999999</v>
      </c>
      <c r="G9" s="31">
        <v>3.6839999999999998E-2</v>
      </c>
      <c r="H9" s="31">
        <v>3.3767299999999998</v>
      </c>
      <c r="I9" s="31">
        <v>0.12617</v>
      </c>
      <c r="J9" s="31">
        <v>0.21724000000000002</v>
      </c>
      <c r="K9" s="31">
        <v>0.91367000000000009</v>
      </c>
      <c r="L9" s="31">
        <v>0.24337</v>
      </c>
      <c r="M9" s="31">
        <v>0.77849999999999997</v>
      </c>
      <c r="N9" s="31">
        <v>2.27</v>
      </c>
      <c r="O9" s="31">
        <v>0.75</v>
      </c>
      <c r="P9" s="32">
        <v>0.51</v>
      </c>
      <c r="Q9" s="33">
        <v>0.43</v>
      </c>
      <c r="R9" s="31">
        <v>2.0699999999999998</v>
      </c>
      <c r="S9" s="29">
        <v>1.41</v>
      </c>
      <c r="T9" s="29">
        <v>1.36</v>
      </c>
      <c r="U9" s="29">
        <v>3.4</v>
      </c>
      <c r="V9" s="29">
        <v>1.2</v>
      </c>
      <c r="W9" s="29">
        <v>1.7</v>
      </c>
      <c r="X9" s="29">
        <v>2.2999999999999998</v>
      </c>
      <c r="Y9" s="29">
        <v>3.2</v>
      </c>
      <c r="Z9" s="29">
        <v>3.8</v>
      </c>
      <c r="AA9" s="29">
        <v>3</v>
      </c>
      <c r="AB9" s="100">
        <v>2</v>
      </c>
    </row>
    <row r="10" spans="1:28" s="27" customFormat="1" ht="67.150000000000006" customHeight="1" x14ac:dyDescent="0.25">
      <c r="A10" s="23">
        <v>7</v>
      </c>
      <c r="B10" s="24" t="s">
        <v>33</v>
      </c>
      <c r="C10" s="25" t="s">
        <v>74</v>
      </c>
      <c r="D10" s="34">
        <f t="shared" ref="D10:Q10" si="4">IF(D9="","n/a", D9/D$3)</f>
        <v>5.9320987654320979E-4</v>
      </c>
      <c r="E10" s="34">
        <f t="shared" si="4"/>
        <v>2.8880952380952382E-3</v>
      </c>
      <c r="F10" s="34">
        <f t="shared" si="4"/>
        <v>1.1146067415730336E-2</v>
      </c>
      <c r="G10" s="34">
        <f t="shared" si="4"/>
        <v>2.1051428571428571E-3</v>
      </c>
      <c r="H10" s="34">
        <f t="shared" si="4"/>
        <v>0.1875961111111111</v>
      </c>
      <c r="I10" s="34">
        <f t="shared" si="4"/>
        <v>6.8570652173913053E-3</v>
      </c>
      <c r="J10" s="34">
        <f t="shared" si="4"/>
        <v>1.1806521739130436E-2</v>
      </c>
      <c r="K10" s="26">
        <f t="shared" si="4"/>
        <v>4.8087894736842107E-2</v>
      </c>
      <c r="L10" s="26">
        <f t="shared" si="4"/>
        <v>1.2107960199004975E-2</v>
      </c>
      <c r="M10" s="26">
        <f t="shared" si="4"/>
        <v>3.6378504672897195E-2</v>
      </c>
      <c r="N10" s="26">
        <f t="shared" si="4"/>
        <v>0.1060747663551402</v>
      </c>
      <c r="O10" s="26">
        <f t="shared" si="4"/>
        <v>3.5545023696682464E-2</v>
      </c>
      <c r="P10" s="26">
        <f t="shared" si="4"/>
        <v>2.4056603773584907E-2</v>
      </c>
      <c r="Q10" s="26">
        <f t="shared" si="4"/>
        <v>2.0187793427230045E-2</v>
      </c>
      <c r="R10" s="26">
        <f t="shared" ref="R10:W10" si="5">IF(R9="","n/a", R9/R$3)</f>
        <v>9.7641509433962256E-2</v>
      </c>
      <c r="S10" s="26">
        <f t="shared" si="5"/>
        <v>6.7142857142857143E-2</v>
      </c>
      <c r="T10" s="26">
        <f t="shared" si="5"/>
        <v>6.325581395348838E-2</v>
      </c>
      <c r="U10" s="26">
        <f t="shared" si="5"/>
        <v>0.15596330275229356</v>
      </c>
      <c r="V10" s="26">
        <f t="shared" si="5"/>
        <v>5.4794520547945209E-2</v>
      </c>
      <c r="W10" s="26">
        <f t="shared" si="5"/>
        <v>7.6923076923076913E-2</v>
      </c>
      <c r="X10" s="26">
        <f>IF(X9="","n/a", X9/X$3)</f>
        <v>0.10176991150442477</v>
      </c>
      <c r="Y10" s="26">
        <f>IF(Y9="","n/a", Y9/Y$3)</f>
        <v>0.13973799126637557</v>
      </c>
      <c r="Z10" s="26">
        <f>IF(Z9="","n/a", Z9/Z$3)</f>
        <v>0.16450216450216448</v>
      </c>
      <c r="AA10" s="26">
        <f>IF(AA9="","n/a", AA9/AA$3)</f>
        <v>0.12605042016806722</v>
      </c>
      <c r="AB10" s="26">
        <f>IF(AB9="","n/a", AB9/AB$3)</f>
        <v>8.6206896551724144E-2</v>
      </c>
    </row>
    <row r="11" spans="1:28" s="9" customFormat="1" ht="23.45" customHeight="1" x14ac:dyDescent="0.25">
      <c r="A11" s="10">
        <v>8</v>
      </c>
      <c r="B11" s="20" t="s">
        <v>19</v>
      </c>
      <c r="C11" s="12" t="s">
        <v>20</v>
      </c>
      <c r="D11" s="28" t="s">
        <v>21</v>
      </c>
      <c r="E11" s="28" t="s">
        <v>21</v>
      </c>
      <c r="F11" s="28" t="s">
        <v>21</v>
      </c>
      <c r="G11" s="28" t="s">
        <v>21</v>
      </c>
      <c r="H11" s="28" t="s">
        <v>21</v>
      </c>
      <c r="I11" s="28" t="s">
        <v>21</v>
      </c>
      <c r="J11" s="28" t="s">
        <v>21</v>
      </c>
      <c r="K11" s="28" t="s">
        <v>21</v>
      </c>
      <c r="L11" s="28" t="s">
        <v>21</v>
      </c>
      <c r="M11" s="28" t="s">
        <v>21</v>
      </c>
      <c r="N11" s="28" t="s">
        <v>21</v>
      </c>
      <c r="O11" s="28" t="s">
        <v>21</v>
      </c>
      <c r="P11" s="28" t="s">
        <v>21</v>
      </c>
      <c r="Q11" s="28" t="s">
        <v>21</v>
      </c>
      <c r="R11" s="28" t="s">
        <v>21</v>
      </c>
      <c r="S11" s="28" t="s">
        <v>21</v>
      </c>
      <c r="T11" s="28" t="s">
        <v>21</v>
      </c>
      <c r="U11" s="28" t="s">
        <v>21</v>
      </c>
      <c r="V11" s="29">
        <v>0.2</v>
      </c>
      <c r="W11" s="29">
        <v>0.7</v>
      </c>
      <c r="X11" s="29">
        <v>0.7</v>
      </c>
      <c r="Y11" s="29">
        <v>1</v>
      </c>
      <c r="Z11" s="29">
        <v>0.8</v>
      </c>
      <c r="AA11" s="29">
        <v>0.9</v>
      </c>
      <c r="AB11" s="100">
        <v>0.9</v>
      </c>
    </row>
    <row r="12" spans="1:28" s="27" customFormat="1" ht="43.15" customHeight="1" x14ac:dyDescent="0.25">
      <c r="A12" s="23">
        <v>9</v>
      </c>
      <c r="B12" s="35" t="s">
        <v>34</v>
      </c>
      <c r="C12" s="36" t="s">
        <v>13</v>
      </c>
      <c r="D12" s="37" t="s">
        <v>21</v>
      </c>
      <c r="E12" s="37" t="s">
        <v>21</v>
      </c>
      <c r="F12" s="37" t="s">
        <v>21</v>
      </c>
      <c r="G12" s="37" t="s">
        <v>21</v>
      </c>
      <c r="H12" s="37" t="s">
        <v>21</v>
      </c>
      <c r="I12" s="37" t="s">
        <v>21</v>
      </c>
      <c r="J12" s="37" t="s">
        <v>21</v>
      </c>
      <c r="K12" s="37" t="s">
        <v>21</v>
      </c>
      <c r="L12" s="37" t="s">
        <v>21</v>
      </c>
      <c r="M12" s="37" t="s">
        <v>21</v>
      </c>
      <c r="N12" s="37" t="s">
        <v>21</v>
      </c>
      <c r="O12" s="37" t="s">
        <v>21</v>
      </c>
      <c r="P12" s="37" t="s">
        <v>21</v>
      </c>
      <c r="Q12" s="37" t="s">
        <v>21</v>
      </c>
      <c r="R12" s="37" t="s">
        <v>21</v>
      </c>
      <c r="S12" s="37" t="s">
        <v>21</v>
      </c>
      <c r="T12" s="37" t="s">
        <v>21</v>
      </c>
      <c r="U12" s="37" t="s">
        <v>21</v>
      </c>
      <c r="V12" s="26">
        <f t="shared" ref="V12:AB12" si="6">IF(V11="","n/a", V11/V$3)</f>
        <v>9.1324200913242021E-3</v>
      </c>
      <c r="W12" s="26">
        <f t="shared" si="6"/>
        <v>3.1674208144796379E-2</v>
      </c>
      <c r="X12" s="26">
        <f t="shared" si="6"/>
        <v>3.0973451327433624E-2</v>
      </c>
      <c r="Y12" s="26">
        <f t="shared" si="6"/>
        <v>4.3668122270742363E-2</v>
      </c>
      <c r="Z12" s="26">
        <f t="shared" si="6"/>
        <v>3.4632034632034632E-2</v>
      </c>
      <c r="AA12" s="26">
        <f t="shared" si="6"/>
        <v>3.7815126050420166E-2</v>
      </c>
      <c r="AB12" s="26">
        <f t="shared" si="6"/>
        <v>3.8793103448275863E-2</v>
      </c>
    </row>
    <row r="13" spans="1:28" s="9" customFormat="1" ht="33" x14ac:dyDescent="0.35">
      <c r="A13" s="10">
        <v>10</v>
      </c>
      <c r="B13" s="38" t="s">
        <v>75</v>
      </c>
      <c r="C13" s="39" t="s">
        <v>76</v>
      </c>
      <c r="D13" s="40">
        <f>SUM(D5,D7,D9)</f>
        <v>11.48765</v>
      </c>
      <c r="E13" s="40">
        <f t="shared" ref="E13:U13" si="7">SUM(E5,E7,E9)</f>
        <v>14.112109999999998</v>
      </c>
      <c r="F13" s="40">
        <f t="shared" si="7"/>
        <v>23.646629999999995</v>
      </c>
      <c r="G13" s="40">
        <f t="shared" si="7"/>
        <v>33.731210000000004</v>
      </c>
      <c r="H13" s="40">
        <f t="shared" si="7"/>
        <v>42.029339999999998</v>
      </c>
      <c r="I13" s="40">
        <f t="shared" si="7"/>
        <v>37.482759999999999</v>
      </c>
      <c r="J13" s="40">
        <f t="shared" si="7"/>
        <v>41.480129999999996</v>
      </c>
      <c r="K13" s="40">
        <f t="shared" si="7"/>
        <v>58.957320000000003</v>
      </c>
      <c r="L13" s="40">
        <f t="shared" si="7"/>
        <v>30.931889999999999</v>
      </c>
      <c r="M13" s="40">
        <f t="shared" si="7"/>
        <v>56.381299999999996</v>
      </c>
      <c r="N13" s="40">
        <f t="shared" si="7"/>
        <v>37.770000000000003</v>
      </c>
      <c r="O13" s="40">
        <f t="shared" si="7"/>
        <v>41.45</v>
      </c>
      <c r="P13" s="40">
        <f t="shared" si="7"/>
        <v>102.21000000000001</v>
      </c>
      <c r="Q13" s="40">
        <f t="shared" si="7"/>
        <v>48.43</v>
      </c>
      <c r="R13" s="40">
        <f t="shared" si="7"/>
        <v>60.07</v>
      </c>
      <c r="S13" s="40">
        <f t="shared" si="7"/>
        <v>60.209999999999994</v>
      </c>
      <c r="T13" s="40">
        <f t="shared" si="7"/>
        <v>100.66000000000001</v>
      </c>
      <c r="U13" s="40">
        <f t="shared" si="7"/>
        <v>145.4</v>
      </c>
      <c r="V13" s="40">
        <f>SUM(V5,V7,V9,V11)</f>
        <v>120.9</v>
      </c>
      <c r="W13" s="40">
        <f>SUM(W5,W7,W9,W11)</f>
        <v>86.300000000000011</v>
      </c>
      <c r="X13" s="40">
        <f>SUM(X5,X7,X9,X11)</f>
        <v>165.5</v>
      </c>
      <c r="Y13" s="40">
        <f>SUM(Y5,Y7,Y9,Y11)</f>
        <v>132.89999999999998</v>
      </c>
      <c r="Z13" s="40">
        <v>115.7</v>
      </c>
      <c r="AA13" s="40">
        <v>116.1</v>
      </c>
      <c r="AB13" s="40">
        <v>109.3</v>
      </c>
    </row>
    <row r="14" spans="1:28" s="27" customFormat="1" ht="64.5" customHeight="1" x14ac:dyDescent="0.25">
      <c r="A14" s="23">
        <v>11</v>
      </c>
      <c r="B14" s="41" t="s">
        <v>77</v>
      </c>
      <c r="C14" s="25" t="s">
        <v>40</v>
      </c>
      <c r="D14" s="42">
        <f t="shared" ref="D14:V14" si="8">IF(D13=0,"n/a", D13/D3)</f>
        <v>0.70911419753086424</v>
      </c>
      <c r="E14" s="42">
        <f t="shared" si="8"/>
        <v>0.84000654761904747</v>
      </c>
      <c r="F14" s="42">
        <f t="shared" si="8"/>
        <v>1.3284623595505614</v>
      </c>
      <c r="G14" s="42">
        <f t="shared" si="8"/>
        <v>1.9274977142857146</v>
      </c>
      <c r="H14" s="42">
        <f t="shared" si="8"/>
        <v>2.3349633333333331</v>
      </c>
      <c r="I14" s="42">
        <f t="shared" si="8"/>
        <v>2.0371065217391306</v>
      </c>
      <c r="J14" s="42">
        <f t="shared" si="8"/>
        <v>2.2543548913043479</v>
      </c>
      <c r="K14" s="42">
        <f t="shared" si="8"/>
        <v>3.1030168421052635</v>
      </c>
      <c r="L14" s="42">
        <f t="shared" si="8"/>
        <v>1.5388999999999999</v>
      </c>
      <c r="M14" s="42">
        <f t="shared" si="8"/>
        <v>2.6346401869158877</v>
      </c>
      <c r="N14" s="42">
        <f t="shared" si="8"/>
        <v>1.7649532710280376</v>
      </c>
      <c r="O14" s="42">
        <f t="shared" si="8"/>
        <v>1.9644549763033174</v>
      </c>
      <c r="P14" s="42">
        <f t="shared" si="8"/>
        <v>4.8212264150943405</v>
      </c>
      <c r="Q14" s="42">
        <f t="shared" si="8"/>
        <v>2.2737089201877931</v>
      </c>
      <c r="R14" s="42">
        <f t="shared" si="8"/>
        <v>2.8334905660377361</v>
      </c>
      <c r="S14" s="42">
        <f t="shared" si="8"/>
        <v>2.867142857142857</v>
      </c>
      <c r="T14" s="42">
        <f t="shared" si="8"/>
        <v>4.6818604651162792</v>
      </c>
      <c r="U14" s="42">
        <f t="shared" si="8"/>
        <v>6.669724770642202</v>
      </c>
      <c r="V14" s="42">
        <f t="shared" si="8"/>
        <v>5.5205479452054798</v>
      </c>
      <c r="W14" s="42">
        <f>IF(W13=0,"n/a", W13/W3)</f>
        <v>3.9049773755656112</v>
      </c>
      <c r="X14" s="42">
        <f>IF(X13=0,"n/a", X13/X3)</f>
        <v>7.3230088495575218</v>
      </c>
      <c r="Y14" s="42">
        <f>IF(Y13=0,"n/a", Y13/Y3)</f>
        <v>5.8034934497816586</v>
      </c>
      <c r="Z14" s="42">
        <v>5</v>
      </c>
      <c r="AA14" s="42">
        <f>IF(AA13=0,"n/a", AA13/AA3)</f>
        <v>4.8781512605042012</v>
      </c>
      <c r="AB14" s="42">
        <f>IF(AB13=0,"n/a", AB13/AB3)</f>
        <v>4.7112068965517242</v>
      </c>
    </row>
    <row r="15" spans="1:28" s="9" customFormat="1" ht="30" x14ac:dyDescent="0.25">
      <c r="A15" s="10">
        <v>12</v>
      </c>
      <c r="B15" s="38" t="s">
        <v>8</v>
      </c>
      <c r="C15" s="39" t="s">
        <v>9</v>
      </c>
      <c r="D15" s="43">
        <v>0.09</v>
      </c>
      <c r="E15" s="43">
        <v>0.2</v>
      </c>
      <c r="F15" s="43">
        <v>0.3</v>
      </c>
      <c r="G15" s="43">
        <v>0.3</v>
      </c>
      <c r="H15" s="43">
        <v>0.53</v>
      </c>
      <c r="I15" s="43">
        <v>0.7</v>
      </c>
      <c r="J15" s="43">
        <v>0.6</v>
      </c>
      <c r="K15" s="43">
        <v>1.2</v>
      </c>
      <c r="L15" s="43">
        <v>0.5</v>
      </c>
      <c r="M15" s="43">
        <v>1.1000000000000001</v>
      </c>
      <c r="N15" s="43">
        <v>0.5</v>
      </c>
      <c r="O15" s="43">
        <v>0.68</v>
      </c>
      <c r="P15" s="43">
        <v>1.1399999999999999</v>
      </c>
      <c r="Q15" s="44">
        <v>1.07</v>
      </c>
      <c r="R15" s="43">
        <v>1.24</v>
      </c>
      <c r="S15" s="43">
        <v>1.1499999999999999</v>
      </c>
      <c r="T15" s="45">
        <v>1.3</v>
      </c>
      <c r="U15" s="45">
        <v>2.5099999999999998</v>
      </c>
      <c r="V15" s="45">
        <v>2.34</v>
      </c>
      <c r="W15" s="45">
        <v>2.66</v>
      </c>
      <c r="X15" s="45">
        <v>3.05</v>
      </c>
      <c r="Y15" s="45">
        <v>3.8</v>
      </c>
      <c r="Z15" s="45">
        <v>3.3</v>
      </c>
      <c r="AA15" s="45">
        <v>3.6</v>
      </c>
      <c r="AB15" s="99">
        <v>3.1</v>
      </c>
    </row>
    <row r="16" spans="1:28" s="9" customFormat="1" ht="57" customHeight="1" x14ac:dyDescent="0.25">
      <c r="A16" s="10">
        <v>19</v>
      </c>
      <c r="B16" s="46" t="s">
        <v>29</v>
      </c>
      <c r="C16" s="39" t="s">
        <v>0</v>
      </c>
      <c r="D16" s="47">
        <f t="shared" ref="D16:V16" si="9">IF(D15="", "n/a", D15/D3)</f>
        <v>5.5555555555555558E-3</v>
      </c>
      <c r="E16" s="47">
        <f t="shared" si="9"/>
        <v>1.1904761904761904E-2</v>
      </c>
      <c r="F16" s="47">
        <f t="shared" si="9"/>
        <v>1.6853932584269662E-2</v>
      </c>
      <c r="G16" s="47">
        <f t="shared" si="9"/>
        <v>1.7142857142857144E-2</v>
      </c>
      <c r="H16" s="47">
        <f t="shared" si="9"/>
        <v>2.9444444444444447E-2</v>
      </c>
      <c r="I16" s="47">
        <f t="shared" si="9"/>
        <v>3.8043478260869568E-2</v>
      </c>
      <c r="J16" s="47">
        <f t="shared" si="9"/>
        <v>3.2608695652173912E-2</v>
      </c>
      <c r="K16" s="47">
        <f t="shared" si="9"/>
        <v>6.3157894736842107E-2</v>
      </c>
      <c r="L16" s="47">
        <f t="shared" si="9"/>
        <v>2.4875621890547261E-2</v>
      </c>
      <c r="M16" s="47">
        <f t="shared" si="9"/>
        <v>5.140186915887851E-2</v>
      </c>
      <c r="N16" s="47">
        <f t="shared" si="9"/>
        <v>2.3364485981308414E-2</v>
      </c>
      <c r="O16" s="47">
        <f t="shared" si="9"/>
        <v>3.2227488151658767E-2</v>
      </c>
      <c r="P16" s="47">
        <f>IF(P15="", "n/a", P15/P3)</f>
        <v>5.3773584905660372E-2</v>
      </c>
      <c r="Q16" s="47">
        <f t="shared" si="9"/>
        <v>5.0234741784037557E-2</v>
      </c>
      <c r="R16" s="47">
        <f t="shared" si="9"/>
        <v>5.849056603773585E-2</v>
      </c>
      <c r="S16" s="47">
        <f t="shared" si="9"/>
        <v>5.4761904761904755E-2</v>
      </c>
      <c r="T16" s="47">
        <f t="shared" si="9"/>
        <v>6.0465116279069767E-2</v>
      </c>
      <c r="U16" s="47">
        <f t="shared" si="9"/>
        <v>0.11513761467889908</v>
      </c>
      <c r="V16" s="47">
        <f t="shared" si="9"/>
        <v>0.10684931506849316</v>
      </c>
      <c r="W16" s="47">
        <f>IF(W15="", "n/a", W15/W3)</f>
        <v>0.12036199095022625</v>
      </c>
      <c r="X16" s="47">
        <f>IF(X15="", "n/a", X15/X3)</f>
        <v>0.13495575221238937</v>
      </c>
      <c r="Y16" s="47">
        <f>IF(Y15="", "n/a", Y15/Y3)</f>
        <v>0.16593886462882096</v>
      </c>
      <c r="Z16" s="47">
        <v>0.14299999999999999</v>
      </c>
      <c r="AA16" s="47">
        <v>0.14299999999999999</v>
      </c>
      <c r="AB16" s="47">
        <v>0.13400000000000001</v>
      </c>
    </row>
    <row r="17" spans="1:28" s="9" customFormat="1" ht="15.75" x14ac:dyDescent="0.25">
      <c r="A17" s="98">
        <v>20</v>
      </c>
      <c r="B17" s="2" t="s">
        <v>10</v>
      </c>
      <c r="C17" t="s">
        <v>23</v>
      </c>
      <c r="D17" s="94" t="s">
        <v>21</v>
      </c>
      <c r="E17" s="94" t="s">
        <v>21</v>
      </c>
      <c r="F17" s="94" t="s">
        <v>21</v>
      </c>
      <c r="G17" s="94" t="s">
        <v>21</v>
      </c>
      <c r="H17" s="94" t="s">
        <v>21</v>
      </c>
      <c r="I17" s="94" t="s">
        <v>21</v>
      </c>
      <c r="J17" s="95">
        <f t="shared" ref="J17:U17" si="10">J18+J19</f>
        <v>2663042</v>
      </c>
      <c r="K17" s="95">
        <f t="shared" si="10"/>
        <v>3511417</v>
      </c>
      <c r="L17" s="95">
        <f t="shared" si="10"/>
        <v>1720073</v>
      </c>
      <c r="M17" s="95">
        <f t="shared" si="10"/>
        <v>3594809</v>
      </c>
      <c r="N17" s="95">
        <f t="shared" si="10"/>
        <v>21977972</v>
      </c>
      <c r="O17" s="95">
        <f t="shared" si="10"/>
        <v>21359962</v>
      </c>
      <c r="P17" s="95">
        <f t="shared" si="10"/>
        <v>18140295</v>
      </c>
      <c r="Q17" s="95">
        <f t="shared" si="10"/>
        <v>20011959</v>
      </c>
      <c r="R17" s="95">
        <f t="shared" si="10"/>
        <v>36551926</v>
      </c>
      <c r="S17" s="95">
        <f t="shared" si="10"/>
        <v>31443854</v>
      </c>
      <c r="T17" s="95">
        <f t="shared" si="10"/>
        <v>30807768</v>
      </c>
      <c r="U17" s="95">
        <f t="shared" si="10"/>
        <v>45698099</v>
      </c>
      <c r="V17" s="95">
        <f>V18+V19</f>
        <v>31141638</v>
      </c>
      <c r="W17" s="95">
        <f>W18+W19</f>
        <v>51642992</v>
      </c>
      <c r="X17" s="95">
        <v>56465557</v>
      </c>
      <c r="Y17" s="95">
        <f>Y18+Y19</f>
        <v>58989421</v>
      </c>
      <c r="Z17" s="95">
        <v>95787117</v>
      </c>
      <c r="AA17" s="95">
        <v>125499342</v>
      </c>
      <c r="AB17" s="95">
        <f>AB18+AB19</f>
        <v>104949848</v>
      </c>
    </row>
    <row r="18" spans="1:28" s="9" customFormat="1" ht="15.75" x14ac:dyDescent="0.25">
      <c r="A18" s="48">
        <v>21</v>
      </c>
      <c r="B18" s="2" t="s">
        <v>22</v>
      </c>
      <c r="C18" t="s">
        <v>23</v>
      </c>
      <c r="D18" s="94" t="s">
        <v>21</v>
      </c>
      <c r="E18" s="94" t="s">
        <v>21</v>
      </c>
      <c r="F18" s="94" t="s">
        <v>21</v>
      </c>
      <c r="G18" s="94" t="s">
        <v>21</v>
      </c>
      <c r="H18" s="94" t="s">
        <v>21</v>
      </c>
      <c r="I18" s="94" t="s">
        <v>21</v>
      </c>
      <c r="J18" s="96">
        <v>73176</v>
      </c>
      <c r="K18" s="96">
        <v>14039</v>
      </c>
      <c r="L18" s="96">
        <v>109340</v>
      </c>
      <c r="M18" s="96">
        <v>332831</v>
      </c>
      <c r="N18" s="96">
        <v>823139</v>
      </c>
      <c r="O18" s="96">
        <v>2630372</v>
      </c>
      <c r="P18" s="95">
        <v>3074214</v>
      </c>
      <c r="Q18" s="97">
        <v>1902046</v>
      </c>
      <c r="R18" s="96">
        <v>794526</v>
      </c>
      <c r="S18" s="95">
        <v>4166795</v>
      </c>
      <c r="T18" s="95">
        <v>2264884</v>
      </c>
      <c r="U18" s="95">
        <v>2820587</v>
      </c>
      <c r="V18" s="95">
        <v>3296941</v>
      </c>
      <c r="W18" s="95">
        <v>4162856</v>
      </c>
      <c r="X18" s="95">
        <v>5070735</v>
      </c>
      <c r="Y18" s="95">
        <v>5140552</v>
      </c>
      <c r="Z18" s="95">
        <v>22783992</v>
      </c>
      <c r="AA18" s="95">
        <v>19485855</v>
      </c>
      <c r="AB18" s="95">
        <v>30663292</v>
      </c>
    </row>
    <row r="19" spans="1:28" s="9" customFormat="1" ht="15.75" x14ac:dyDescent="0.25">
      <c r="A19" s="48">
        <v>22</v>
      </c>
      <c r="B19" s="2" t="s">
        <v>24</v>
      </c>
      <c r="C19" t="s">
        <v>23</v>
      </c>
      <c r="D19" s="94" t="s">
        <v>21</v>
      </c>
      <c r="E19" s="94" t="s">
        <v>21</v>
      </c>
      <c r="F19" s="94" t="s">
        <v>21</v>
      </c>
      <c r="G19" s="94" t="s">
        <v>21</v>
      </c>
      <c r="H19" s="94" t="s">
        <v>21</v>
      </c>
      <c r="I19" s="94" t="s">
        <v>21</v>
      </c>
      <c r="J19" s="96">
        <v>2589866</v>
      </c>
      <c r="K19" s="96">
        <v>3497378</v>
      </c>
      <c r="L19" s="96">
        <v>1610733</v>
      </c>
      <c r="M19" s="96">
        <v>3261978</v>
      </c>
      <c r="N19" s="96">
        <v>21154833</v>
      </c>
      <c r="O19" s="96">
        <v>18729590</v>
      </c>
      <c r="P19" s="95">
        <v>15066081</v>
      </c>
      <c r="Q19" s="97">
        <v>18109913</v>
      </c>
      <c r="R19" s="95">
        <v>35757400</v>
      </c>
      <c r="S19" s="95">
        <v>27277059</v>
      </c>
      <c r="T19" s="95">
        <v>28542884</v>
      </c>
      <c r="U19" s="95">
        <v>42877512</v>
      </c>
      <c r="V19" s="95">
        <v>27844697</v>
      </c>
      <c r="W19" s="95">
        <v>47480136</v>
      </c>
      <c r="X19" s="95">
        <v>51394822</v>
      </c>
      <c r="Y19" s="95">
        <v>53848869</v>
      </c>
      <c r="Z19" s="95">
        <v>73003125</v>
      </c>
      <c r="AA19" s="95">
        <v>106013487</v>
      </c>
      <c r="AB19" s="95">
        <v>74286556</v>
      </c>
    </row>
    <row r="20" spans="1:28" s="9" customFormat="1" ht="15.75" x14ac:dyDescent="0.25">
      <c r="A20" s="10">
        <v>23</v>
      </c>
      <c r="B20" s="46" t="s">
        <v>11</v>
      </c>
      <c r="C20" s="39" t="s">
        <v>12</v>
      </c>
      <c r="D20" s="49" t="s">
        <v>21</v>
      </c>
      <c r="E20" s="49" t="s">
        <v>21</v>
      </c>
      <c r="F20" s="49" t="s">
        <v>21</v>
      </c>
      <c r="G20" s="49" t="s">
        <v>21</v>
      </c>
      <c r="H20" s="49" t="s">
        <v>21</v>
      </c>
      <c r="I20" s="49" t="s">
        <v>21</v>
      </c>
      <c r="J20" s="49" t="s">
        <v>21</v>
      </c>
      <c r="K20" s="49" t="s">
        <v>21</v>
      </c>
      <c r="L20" s="49" t="s">
        <v>21</v>
      </c>
      <c r="M20" s="49" t="s">
        <v>21</v>
      </c>
      <c r="N20" s="49" t="s">
        <v>21</v>
      </c>
      <c r="O20" s="49" t="s">
        <v>21</v>
      </c>
      <c r="P20" s="49" t="s">
        <v>21</v>
      </c>
      <c r="Q20" s="49" t="s">
        <v>21</v>
      </c>
      <c r="R20" s="49" t="s">
        <v>21</v>
      </c>
      <c r="S20" s="49" t="s">
        <v>21</v>
      </c>
      <c r="T20" s="49" t="s">
        <v>21</v>
      </c>
      <c r="U20" s="49" t="s">
        <v>21</v>
      </c>
      <c r="V20" s="49" t="s">
        <v>21</v>
      </c>
      <c r="W20" s="49" t="s">
        <v>21</v>
      </c>
      <c r="X20" s="49" t="s">
        <v>69</v>
      </c>
      <c r="Y20" s="49" t="s">
        <v>69</v>
      </c>
      <c r="Z20" s="49" t="s">
        <v>21</v>
      </c>
      <c r="AA20" s="49" t="s">
        <v>21</v>
      </c>
      <c r="AB20" s="94" t="s">
        <v>21</v>
      </c>
    </row>
    <row r="21" spans="1:28" s="9" customFormat="1" ht="16.5" customHeight="1" x14ac:dyDescent="0.25">
      <c r="A21" s="10">
        <v>24</v>
      </c>
      <c r="B21" s="110" t="s">
        <v>78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2"/>
    </row>
    <row r="22" spans="1:28" s="9" customFormat="1" ht="15.75" x14ac:dyDescent="0.25">
      <c r="A22" s="10">
        <v>25</v>
      </c>
      <c r="B22" s="46" t="s">
        <v>18</v>
      </c>
      <c r="C22" s="39" t="s">
        <v>12</v>
      </c>
      <c r="D22" s="50">
        <v>175.7045</v>
      </c>
      <c r="E22" s="50">
        <v>114.06</v>
      </c>
      <c r="F22" s="50">
        <v>135.09889999999999</v>
      </c>
      <c r="G22" s="50">
        <v>164.2295</v>
      </c>
      <c r="H22" s="50">
        <v>122.64060000000001</v>
      </c>
      <c r="I22" s="50">
        <v>76.844100000000012</v>
      </c>
      <c r="J22" s="50">
        <v>127.01889999999999</v>
      </c>
      <c r="K22" s="50">
        <v>77.852000000000004</v>
      </c>
      <c r="L22" s="50">
        <v>73.917699999999996</v>
      </c>
      <c r="M22" s="50">
        <v>125.456</v>
      </c>
      <c r="N22" s="50">
        <v>184.3</v>
      </c>
      <c r="O22" s="50">
        <v>143.9</v>
      </c>
      <c r="P22" s="51">
        <v>236.5</v>
      </c>
      <c r="Q22" s="52">
        <v>132.69999999999999</v>
      </c>
      <c r="R22" s="50">
        <v>145.19999999999999</v>
      </c>
      <c r="S22" s="53">
        <v>176.2</v>
      </c>
      <c r="T22" s="53">
        <v>334.8</v>
      </c>
      <c r="U22" s="53">
        <v>463.6</v>
      </c>
      <c r="V22" s="53">
        <v>424</v>
      </c>
      <c r="W22" s="53">
        <v>361.2</v>
      </c>
      <c r="X22" s="53">
        <v>327.5</v>
      </c>
      <c r="Y22" s="53">
        <v>327.2</v>
      </c>
      <c r="Z22" s="53">
        <v>258.5</v>
      </c>
      <c r="AA22" s="53">
        <v>117.9</v>
      </c>
      <c r="AB22" s="101">
        <v>191.7</v>
      </c>
    </row>
    <row r="23" spans="1:28" s="9" customFormat="1" ht="59.25" customHeight="1" x14ac:dyDescent="0.25">
      <c r="A23" s="10">
        <v>26</v>
      </c>
      <c r="B23" s="46" t="s">
        <v>35</v>
      </c>
      <c r="C23" s="39" t="s">
        <v>13</v>
      </c>
      <c r="D23" s="54">
        <f t="shared" ref="D23:U23" si="11">IF(D22="", "n/a", D22/D3)</f>
        <v>10.845956790123457</v>
      </c>
      <c r="E23" s="54">
        <f t="shared" si="11"/>
        <v>6.7892857142857137</v>
      </c>
      <c r="F23" s="54">
        <f t="shared" si="11"/>
        <v>7.5898258426966283</v>
      </c>
      <c r="G23" s="54">
        <f t="shared" si="11"/>
        <v>9.3845428571428577</v>
      </c>
      <c r="H23" s="54">
        <f t="shared" si="11"/>
        <v>6.813366666666667</v>
      </c>
      <c r="I23" s="54">
        <f t="shared" si="11"/>
        <v>4.1763097826086968</v>
      </c>
      <c r="J23" s="54">
        <f t="shared" si="11"/>
        <v>6.9032010869565212</v>
      </c>
      <c r="K23" s="54">
        <f t="shared" si="11"/>
        <v>4.0974736842105264</v>
      </c>
      <c r="L23" s="54">
        <f t="shared" si="11"/>
        <v>3.6774975124378106</v>
      </c>
      <c r="M23" s="54">
        <f t="shared" si="11"/>
        <v>5.8624299065420562</v>
      </c>
      <c r="N23" s="54">
        <f t="shared" si="11"/>
        <v>8.6121495327102817</v>
      </c>
      <c r="O23" s="54">
        <f t="shared" si="11"/>
        <v>6.8199052132701423</v>
      </c>
      <c r="P23" s="54">
        <f t="shared" si="11"/>
        <v>11.15566037735849</v>
      </c>
      <c r="Q23" s="54">
        <f t="shared" si="11"/>
        <v>6.2300469483568071</v>
      </c>
      <c r="R23" s="54">
        <f t="shared" si="11"/>
        <v>6.8490566037735849</v>
      </c>
      <c r="S23" s="54">
        <f t="shared" si="11"/>
        <v>8.3904761904761891</v>
      </c>
      <c r="T23" s="54">
        <f t="shared" si="11"/>
        <v>15.572093023255814</v>
      </c>
      <c r="U23" s="54">
        <f t="shared" si="11"/>
        <v>21.26605504587156</v>
      </c>
      <c r="V23" s="54">
        <f t="shared" ref="V23:AB23" si="12">IF(V22="", "n/a", V22/V3)</f>
        <v>19.360730593607308</v>
      </c>
      <c r="W23" s="54">
        <f t="shared" si="12"/>
        <v>16.343891402714931</v>
      </c>
      <c r="X23" s="54">
        <f t="shared" si="12"/>
        <v>14.491150442477876</v>
      </c>
      <c r="Y23" s="54">
        <f t="shared" si="12"/>
        <v>14.2882096069869</v>
      </c>
      <c r="Z23" s="54">
        <f t="shared" si="12"/>
        <v>11.19047619047619</v>
      </c>
      <c r="AA23" s="54">
        <f t="shared" si="12"/>
        <v>4.9537815126050422</v>
      </c>
      <c r="AB23" s="54">
        <f t="shared" si="12"/>
        <v>8.262931034482758</v>
      </c>
    </row>
    <row r="24" spans="1:28" s="9" customFormat="1" ht="30" x14ac:dyDescent="0.25">
      <c r="A24" s="10">
        <v>27</v>
      </c>
      <c r="B24" s="38" t="s">
        <v>14</v>
      </c>
      <c r="C24" s="39" t="s">
        <v>9</v>
      </c>
      <c r="D24" s="55">
        <v>6.0463999999999995E-3</v>
      </c>
      <c r="E24" s="55">
        <v>8.3905000000000004E-3</v>
      </c>
      <c r="F24" s="55">
        <v>1.17719E-2</v>
      </c>
      <c r="G24" s="55">
        <v>8.8651000000000008E-3</v>
      </c>
      <c r="H24" s="55">
        <v>7.9445000000000002E-3</v>
      </c>
      <c r="I24" s="55">
        <v>6.2011000000000002E-3</v>
      </c>
      <c r="J24" s="55">
        <v>4.52182E-2</v>
      </c>
      <c r="K24" s="55">
        <v>1.6208199999999999E-2</v>
      </c>
      <c r="L24" s="55">
        <v>2.0953799999999998E-2</v>
      </c>
      <c r="M24" s="55">
        <v>1.6847000000000001E-2</v>
      </c>
      <c r="N24" s="55">
        <v>3.6999999999999998E-2</v>
      </c>
      <c r="O24" s="55">
        <v>2.9000000000000001E-2</v>
      </c>
      <c r="P24" s="56">
        <v>5.5E-2</v>
      </c>
      <c r="Q24" s="57">
        <v>3.9E-2</v>
      </c>
      <c r="R24" s="55">
        <v>2.3E-2</v>
      </c>
      <c r="S24" s="49">
        <v>3.9E-2</v>
      </c>
      <c r="T24" s="49">
        <v>6.0999999999999999E-2</v>
      </c>
      <c r="U24" s="49">
        <v>9.1999999999999998E-2</v>
      </c>
      <c r="V24" s="49">
        <v>8.3000000000000004E-2</v>
      </c>
      <c r="W24" s="49">
        <v>7.9000000000000001E-2</v>
      </c>
      <c r="X24" s="49">
        <v>7.0999999999999994E-2</v>
      </c>
      <c r="Y24" s="49">
        <v>0.79300000000000004</v>
      </c>
      <c r="Z24" s="49">
        <v>0.72399999999999998</v>
      </c>
      <c r="AA24" s="49">
        <v>0.67600000000000005</v>
      </c>
      <c r="AB24" s="94">
        <v>0.47099999999999997</v>
      </c>
    </row>
    <row r="25" spans="1:28" s="9" customFormat="1" ht="66" customHeight="1" x14ac:dyDescent="0.25">
      <c r="A25" s="10">
        <v>28</v>
      </c>
      <c r="B25" s="58" t="s">
        <v>30</v>
      </c>
      <c r="C25" s="59" t="s">
        <v>0</v>
      </c>
      <c r="D25" s="60">
        <f t="shared" ref="D25:P25" si="13">IF(D24="", "n/a", D24/D$3)</f>
        <v>3.7323456790123457E-4</v>
      </c>
      <c r="E25" s="60">
        <f t="shared" si="13"/>
        <v>4.9943452380952385E-4</v>
      </c>
      <c r="F25" s="60">
        <f t="shared" si="13"/>
        <v>6.613426966292135E-4</v>
      </c>
      <c r="G25" s="60">
        <f t="shared" si="13"/>
        <v>5.0657714285714292E-4</v>
      </c>
      <c r="H25" s="60">
        <f t="shared" si="13"/>
        <v>4.4136111111111112E-4</v>
      </c>
      <c r="I25" s="60">
        <f t="shared" si="13"/>
        <v>3.3701630434782612E-4</v>
      </c>
      <c r="J25" s="60">
        <f t="shared" si="13"/>
        <v>2.4575108695652176E-3</v>
      </c>
      <c r="K25" s="60">
        <f t="shared" si="13"/>
        <v>8.5306315789473682E-4</v>
      </c>
      <c r="L25" s="60">
        <f t="shared" si="13"/>
        <v>1.0424776119402983E-3</v>
      </c>
      <c r="M25" s="60">
        <f t="shared" si="13"/>
        <v>7.8724299065420565E-4</v>
      </c>
      <c r="N25" s="60">
        <f t="shared" si="13"/>
        <v>1.7289719626168226E-3</v>
      </c>
      <c r="O25" s="60">
        <f t="shared" si="13"/>
        <v>1.3744075829383885E-3</v>
      </c>
      <c r="P25" s="61">
        <f t="shared" si="13"/>
        <v>2.5943396226415097E-3</v>
      </c>
      <c r="Q25" s="61">
        <f t="shared" ref="Q25:W25" si="14">IF(Q24="", "n/a", Q24/Q$3)</f>
        <v>1.8309859154929577E-3</v>
      </c>
      <c r="R25" s="61">
        <f t="shared" si="14"/>
        <v>1.0849056603773584E-3</v>
      </c>
      <c r="S25" s="61">
        <f t="shared" si="14"/>
        <v>1.8571428571428571E-3</v>
      </c>
      <c r="T25" s="61">
        <f t="shared" si="14"/>
        <v>2.8372093023255815E-3</v>
      </c>
      <c r="U25" s="61">
        <f t="shared" si="14"/>
        <v>4.2201834862385318E-3</v>
      </c>
      <c r="V25" s="61">
        <f t="shared" si="14"/>
        <v>3.7899543378995437E-3</v>
      </c>
      <c r="W25" s="61">
        <f t="shared" si="14"/>
        <v>3.5746606334841626E-3</v>
      </c>
      <c r="X25" s="61">
        <f>IF(X24="", "n/a", X24/X$3)</f>
        <v>3.1415929203539817E-3</v>
      </c>
      <c r="Y25" s="61">
        <f>IF(Y24="", "n/a", Y24/Y$3)</f>
        <v>3.4628820960698692E-2</v>
      </c>
      <c r="Z25" s="61">
        <f>IF(Z24="", "n/a", Z24/Z$3)</f>
        <v>3.1341991341991338E-2</v>
      </c>
      <c r="AA25" s="61">
        <f>IF(AA24="", "n/a", AA24/AA$3)</f>
        <v>2.8403361344537817E-2</v>
      </c>
      <c r="AB25" s="61">
        <f>IF(AB24="", "n/a", AB24/AB$3)</f>
        <v>2.0301724137931035E-2</v>
      </c>
    </row>
    <row r="26" spans="1:28" s="9" customFormat="1" ht="29.25" customHeight="1" x14ac:dyDescent="0.25">
      <c r="A26" s="39">
        <v>29</v>
      </c>
      <c r="B26" s="106" t="s">
        <v>43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8"/>
    </row>
    <row r="27" spans="1:28" s="69" customFormat="1" ht="15.75" x14ac:dyDescent="0.25">
      <c r="A27" s="62">
        <v>30</v>
      </c>
      <c r="B27" s="63" t="s">
        <v>15</v>
      </c>
      <c r="C27" s="64" t="s">
        <v>9</v>
      </c>
      <c r="D27" s="31">
        <v>8.6</v>
      </c>
      <c r="E27" s="31">
        <v>8.6</v>
      </c>
      <c r="F27" s="31">
        <v>8.6</v>
      </c>
      <c r="G27" s="31">
        <v>8</v>
      </c>
      <c r="H27" s="31">
        <v>8.5</v>
      </c>
      <c r="I27" s="31">
        <v>9.44</v>
      </c>
      <c r="J27" s="31">
        <v>9.6999999999999993</v>
      </c>
      <c r="K27" s="31">
        <v>9.9700000000000006</v>
      </c>
      <c r="L27" s="31">
        <v>10.58</v>
      </c>
      <c r="M27" s="31">
        <v>11.2</v>
      </c>
      <c r="N27" s="65">
        <v>16.23</v>
      </c>
      <c r="O27" s="65">
        <v>15.76</v>
      </c>
      <c r="P27" s="66">
        <v>15.71</v>
      </c>
      <c r="Q27" s="67">
        <v>15.43</v>
      </c>
      <c r="R27" s="66">
        <v>14.89</v>
      </c>
      <c r="S27" s="65">
        <v>14.38</v>
      </c>
      <c r="T27" s="68">
        <v>15.23</v>
      </c>
      <c r="U27" s="68">
        <v>14.95</v>
      </c>
      <c r="V27" s="68">
        <v>14.71</v>
      </c>
      <c r="W27" s="68">
        <v>15.18</v>
      </c>
      <c r="X27" s="68">
        <v>15.69</v>
      </c>
      <c r="Y27" s="68">
        <v>15.92</v>
      </c>
      <c r="Z27" s="68">
        <v>15.84</v>
      </c>
      <c r="AA27" s="68">
        <v>17.12</v>
      </c>
      <c r="AB27" s="102">
        <v>16.2</v>
      </c>
    </row>
    <row r="28" spans="1:28" s="9" customFormat="1" ht="21" customHeight="1" x14ac:dyDescent="0.25">
      <c r="A28" s="10">
        <v>31</v>
      </c>
      <c r="B28" s="24" t="s">
        <v>16</v>
      </c>
      <c r="C28" s="39" t="s">
        <v>9</v>
      </c>
      <c r="D28" s="70">
        <v>0.06</v>
      </c>
      <c r="E28" s="31">
        <v>0.18</v>
      </c>
      <c r="F28" s="31">
        <v>0.28999999999999998</v>
      </c>
      <c r="G28" s="31">
        <v>0.28999999999999998</v>
      </c>
      <c r="H28" s="31">
        <v>0.5</v>
      </c>
      <c r="I28" s="31">
        <v>0.6</v>
      </c>
      <c r="J28" s="31">
        <v>0.57999999999999996</v>
      </c>
      <c r="K28" s="31">
        <v>1.1000000000000001</v>
      </c>
      <c r="L28" s="31">
        <v>0.48</v>
      </c>
      <c r="M28" s="31">
        <v>1.02</v>
      </c>
      <c r="N28" s="65">
        <v>0.5</v>
      </c>
      <c r="O28" s="65">
        <v>0.67</v>
      </c>
      <c r="P28" s="71">
        <v>1.0780000000000001</v>
      </c>
      <c r="Q28" s="72">
        <v>0.97099999999999997</v>
      </c>
      <c r="R28" s="18">
        <v>1.0840000000000001</v>
      </c>
      <c r="S28" s="73">
        <v>0.97499999999999998</v>
      </c>
      <c r="T28" s="49">
        <v>1.0940000000000001</v>
      </c>
      <c r="U28" s="49">
        <v>1.1279999999999999</v>
      </c>
      <c r="V28" s="49">
        <v>1.351</v>
      </c>
      <c r="W28" s="49">
        <v>1.6279999999999999</v>
      </c>
      <c r="X28" s="49">
        <v>2.08</v>
      </c>
      <c r="Y28" s="49">
        <v>2.6629999999999998</v>
      </c>
      <c r="Z28" s="49">
        <v>2.0910000000000002</v>
      </c>
      <c r="AA28" s="49">
        <v>2.3679999999999999</v>
      </c>
      <c r="AB28" s="94">
        <v>2.1</v>
      </c>
    </row>
    <row r="29" spans="1:28" s="9" customFormat="1" ht="45" customHeight="1" x14ac:dyDescent="0.25">
      <c r="A29" s="10">
        <v>32</v>
      </c>
      <c r="B29" s="46" t="s">
        <v>41</v>
      </c>
      <c r="C29" s="39" t="s">
        <v>0</v>
      </c>
      <c r="D29" s="74">
        <f t="shared" ref="D29:Q29" si="15">IF(D28="", "n/a", D28/D27)</f>
        <v>6.9767441860465115E-3</v>
      </c>
      <c r="E29" s="74">
        <f t="shared" si="15"/>
        <v>2.0930232558139535E-2</v>
      </c>
      <c r="F29" s="74">
        <f t="shared" si="15"/>
        <v>3.3720930232558136E-2</v>
      </c>
      <c r="G29" s="74">
        <f t="shared" si="15"/>
        <v>3.6249999999999998E-2</v>
      </c>
      <c r="H29" s="74">
        <f t="shared" si="15"/>
        <v>5.8823529411764705E-2</v>
      </c>
      <c r="I29" s="74">
        <f t="shared" si="15"/>
        <v>6.3559322033898302E-2</v>
      </c>
      <c r="J29" s="74">
        <f t="shared" si="15"/>
        <v>5.9793814432989693E-2</v>
      </c>
      <c r="K29" s="74">
        <f t="shared" si="15"/>
        <v>0.11033099297893681</v>
      </c>
      <c r="L29" s="74">
        <f t="shared" si="15"/>
        <v>4.5368620037807179E-2</v>
      </c>
      <c r="M29" s="74">
        <f t="shared" si="15"/>
        <v>9.1071428571428581E-2</v>
      </c>
      <c r="N29" s="74">
        <f>IF(N28="", "n/a", N28/N27)</f>
        <v>3.0807147258163893E-2</v>
      </c>
      <c r="O29" s="74">
        <f t="shared" si="15"/>
        <v>4.2512690355329952E-2</v>
      </c>
      <c r="P29" s="74">
        <f t="shared" si="15"/>
        <v>6.8618714194780397E-2</v>
      </c>
      <c r="Q29" s="74">
        <f t="shared" si="15"/>
        <v>6.2929358392741414E-2</v>
      </c>
      <c r="R29" s="74">
        <f t="shared" ref="R29:W29" si="16">IF(R28="", "n/a", R28/R27)</f>
        <v>7.2800537273337809E-2</v>
      </c>
      <c r="S29" s="74">
        <f t="shared" si="16"/>
        <v>6.7802503477051454E-2</v>
      </c>
      <c r="T29" s="74">
        <f t="shared" si="16"/>
        <v>7.1831910702560745E-2</v>
      </c>
      <c r="U29" s="74">
        <f t="shared" si="16"/>
        <v>7.5451505016722403E-2</v>
      </c>
      <c r="V29" s="74">
        <f t="shared" si="16"/>
        <v>9.1842284160435078E-2</v>
      </c>
      <c r="W29" s="74">
        <f t="shared" si="16"/>
        <v>0.1072463768115942</v>
      </c>
      <c r="X29" s="74">
        <f>IF(X28="", "n/a", X28/X27)</f>
        <v>0.13256851497769281</v>
      </c>
      <c r="Y29" s="74">
        <f>IF(Y28="", "n/a", Y28/Y27)</f>
        <v>0.16727386934673366</v>
      </c>
      <c r="Z29" s="74">
        <f>IF(Z28="", "n/a", Z28/Z27)</f>
        <v>0.13200757575757577</v>
      </c>
      <c r="AA29" s="74">
        <f>IF(AA28="", "n/a", AA28/AA27)</f>
        <v>0.13831775700934579</v>
      </c>
      <c r="AB29" s="74">
        <f>IF(AB28="", "n/a", AB28/AB27)</f>
        <v>0.12962962962962965</v>
      </c>
    </row>
    <row r="30" spans="1:28" s="9" customFormat="1" ht="19.899999999999999" customHeight="1" x14ac:dyDescent="0.25">
      <c r="A30" s="10">
        <v>33</v>
      </c>
      <c r="B30" s="46" t="s">
        <v>17</v>
      </c>
      <c r="C30" s="39" t="s">
        <v>12</v>
      </c>
      <c r="D30" s="31">
        <v>7.95</v>
      </c>
      <c r="E30" s="31">
        <v>11.66</v>
      </c>
      <c r="F30" s="31">
        <v>20.9</v>
      </c>
      <c r="G30" s="31">
        <v>29.4</v>
      </c>
      <c r="H30" s="31">
        <v>36</v>
      </c>
      <c r="I30" s="31">
        <v>34.4</v>
      </c>
      <c r="J30" s="31">
        <v>38.659999999999997</v>
      </c>
      <c r="K30" s="31">
        <v>54.76</v>
      </c>
      <c r="L30" s="31">
        <v>27.93</v>
      </c>
      <c r="M30" s="31">
        <v>53.02</v>
      </c>
      <c r="N30" s="65">
        <v>37.5</v>
      </c>
      <c r="O30" s="65">
        <v>58.2</v>
      </c>
      <c r="P30" s="66">
        <v>61.1</v>
      </c>
      <c r="Q30" s="72">
        <v>52.344799999999999</v>
      </c>
      <c r="R30" s="18">
        <v>62.597999999999999</v>
      </c>
      <c r="S30" s="73">
        <v>60.58</v>
      </c>
      <c r="T30" s="49">
        <v>62.79</v>
      </c>
      <c r="U30" s="49">
        <v>80.78</v>
      </c>
      <c r="V30" s="49">
        <v>53.7</v>
      </c>
      <c r="W30" s="75">
        <v>51.6</v>
      </c>
      <c r="X30" s="75">
        <v>127</v>
      </c>
      <c r="Y30" s="75">
        <v>85.2</v>
      </c>
      <c r="Z30" s="75">
        <v>63.9</v>
      </c>
      <c r="AA30" s="75">
        <v>69.099999999999994</v>
      </c>
      <c r="AB30" s="103">
        <v>64.5</v>
      </c>
    </row>
    <row r="31" spans="1:28" s="9" customFormat="1" ht="52.9" customHeight="1" x14ac:dyDescent="0.25">
      <c r="A31" s="10">
        <v>34</v>
      </c>
      <c r="B31" s="46" t="s">
        <v>42</v>
      </c>
      <c r="C31" s="39" t="s">
        <v>13</v>
      </c>
      <c r="D31" s="54">
        <f t="shared" ref="D31:Q31" si="17">IF(D30="", "n/a", D30/D27)</f>
        <v>0.92441860465116288</v>
      </c>
      <c r="E31" s="54">
        <f t="shared" si="17"/>
        <v>1.3558139534883722</v>
      </c>
      <c r="F31" s="54">
        <f t="shared" si="17"/>
        <v>2.4302325581395348</v>
      </c>
      <c r="G31" s="54">
        <f t="shared" si="17"/>
        <v>3.6749999999999998</v>
      </c>
      <c r="H31" s="54">
        <f t="shared" si="17"/>
        <v>4.2352941176470589</v>
      </c>
      <c r="I31" s="54">
        <f t="shared" si="17"/>
        <v>3.6440677966101696</v>
      </c>
      <c r="J31" s="54">
        <f t="shared" si="17"/>
        <v>3.9855670103092784</v>
      </c>
      <c r="K31" s="54">
        <f t="shared" si="17"/>
        <v>5.4924774322968899</v>
      </c>
      <c r="L31" s="54">
        <f t="shared" si="17"/>
        <v>2.6398865784499055</v>
      </c>
      <c r="M31" s="54">
        <f t="shared" si="17"/>
        <v>4.7339285714285717</v>
      </c>
      <c r="N31" s="54">
        <f t="shared" si="17"/>
        <v>2.310536044362292</v>
      </c>
      <c r="O31" s="54">
        <f t="shared" si="17"/>
        <v>3.6928934010152288</v>
      </c>
      <c r="P31" s="54">
        <f t="shared" si="17"/>
        <v>3.8892425206874601</v>
      </c>
      <c r="Q31" s="54">
        <f t="shared" si="17"/>
        <v>3.392404406999352</v>
      </c>
      <c r="R31" s="54">
        <f t="shared" ref="R31:W31" si="18">IF(R30="", "n/a", R30/R27)</f>
        <v>4.2040295500335789</v>
      </c>
      <c r="S31" s="54">
        <f t="shared" si="18"/>
        <v>4.21279554937413</v>
      </c>
      <c r="T31" s="54">
        <f t="shared" si="18"/>
        <v>4.1227839789888376</v>
      </c>
      <c r="U31" s="54">
        <f t="shared" si="18"/>
        <v>5.4033444816053517</v>
      </c>
      <c r="V31" s="54">
        <f t="shared" si="18"/>
        <v>3.6505778382053027</v>
      </c>
      <c r="W31" s="54">
        <f t="shared" si="18"/>
        <v>3.3992094861660083</v>
      </c>
      <c r="X31" s="54">
        <f>IF(X30="", "n/a", X30/X27)</f>
        <v>8.094327597195667</v>
      </c>
      <c r="Y31" s="54">
        <f>IF(Y30="", "n/a", Y30/Y27)</f>
        <v>5.3517587939698492</v>
      </c>
      <c r="Z31" s="54">
        <f>IF(Z30="", "n/a", Z30/Z27)</f>
        <v>4.0340909090909092</v>
      </c>
      <c r="AA31" s="54">
        <f>IF(AA30="", "n/a", AA30/AA27)</f>
        <v>4.0362149532710276</v>
      </c>
      <c r="AB31" s="54">
        <f>IF(AB30="", "n/a", AB30/AB27)</f>
        <v>3.9814814814814818</v>
      </c>
    </row>
    <row r="32" spans="1:28" s="9" customFormat="1" ht="31.5" customHeight="1" x14ac:dyDescent="0.25">
      <c r="A32" s="39">
        <v>27</v>
      </c>
      <c r="B32" s="106" t="s">
        <v>44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8"/>
    </row>
    <row r="33" spans="1:28" ht="27" customHeight="1" x14ac:dyDescent="0.25">
      <c r="A33" s="10">
        <v>28</v>
      </c>
      <c r="B33" s="46" t="s">
        <v>15</v>
      </c>
      <c r="C33" s="39" t="s">
        <v>9</v>
      </c>
      <c r="D33" s="76">
        <v>0.14000000000000001</v>
      </c>
      <c r="E33" s="76">
        <v>0.14000000000000001</v>
      </c>
      <c r="F33" s="76">
        <v>0.12</v>
      </c>
      <c r="G33" s="76">
        <v>0.22</v>
      </c>
      <c r="H33" s="76">
        <v>0.23</v>
      </c>
      <c r="I33" s="76">
        <v>0.27</v>
      </c>
      <c r="J33" s="76">
        <v>0.36</v>
      </c>
      <c r="K33" s="76">
        <v>0.35</v>
      </c>
      <c r="L33" s="76">
        <v>0.43</v>
      </c>
      <c r="M33" s="76">
        <v>0.54</v>
      </c>
      <c r="N33" s="76">
        <v>1.8959999999999999</v>
      </c>
      <c r="O33" s="76">
        <v>1.9950000000000001</v>
      </c>
      <c r="P33" s="77">
        <v>2.0099999999999998</v>
      </c>
      <c r="Q33" s="78">
        <v>2.12</v>
      </c>
      <c r="R33" s="79">
        <v>2.4300000000000002</v>
      </c>
      <c r="S33" s="49">
        <v>2.12</v>
      </c>
      <c r="T33" s="49">
        <v>2.15</v>
      </c>
      <c r="U33" s="49">
        <v>2.63</v>
      </c>
      <c r="V33" s="49">
        <v>2.98</v>
      </c>
      <c r="W33" s="49">
        <v>3.01</v>
      </c>
      <c r="X33" s="49">
        <v>3.05</v>
      </c>
      <c r="Y33" s="49">
        <v>3.2</v>
      </c>
      <c r="Z33" s="49">
        <v>3.6</v>
      </c>
      <c r="AA33" s="49">
        <v>2.9</v>
      </c>
      <c r="AB33" s="94">
        <v>3</v>
      </c>
    </row>
    <row r="34" spans="1:28" ht="27.75" customHeight="1" x14ac:dyDescent="0.25">
      <c r="A34" s="10">
        <v>29</v>
      </c>
      <c r="B34" s="24" t="s">
        <v>16</v>
      </c>
      <c r="C34" s="39" t="s">
        <v>9</v>
      </c>
      <c r="D34" s="31">
        <v>0.01</v>
      </c>
      <c r="E34" s="31">
        <v>0.02</v>
      </c>
      <c r="F34" s="31">
        <v>0.02</v>
      </c>
      <c r="G34" s="31">
        <v>0.02</v>
      </c>
      <c r="H34" s="31">
        <v>0.02</v>
      </c>
      <c r="I34" s="31">
        <v>0.03</v>
      </c>
      <c r="J34" s="31">
        <v>0.02</v>
      </c>
      <c r="K34" s="31">
        <v>0.03</v>
      </c>
      <c r="L34" s="31">
        <v>0.02</v>
      </c>
      <c r="M34" s="31">
        <v>0.03</v>
      </c>
      <c r="N34" s="65">
        <v>0.13700000000000001</v>
      </c>
      <c r="O34" s="65">
        <v>0.16500000000000001</v>
      </c>
      <c r="P34" s="66">
        <v>0.154</v>
      </c>
      <c r="Q34" s="80">
        <v>0.17299999999999999</v>
      </c>
      <c r="R34" s="65">
        <v>0.17399999999999999</v>
      </c>
      <c r="S34" s="81">
        <v>0.14399999999999999</v>
      </c>
      <c r="T34" s="82">
        <v>0.17199999999999999</v>
      </c>
      <c r="U34" s="82">
        <v>0.20799999999999999</v>
      </c>
      <c r="V34" s="82">
        <v>0.19500000000000001</v>
      </c>
      <c r="W34" s="82">
        <v>0.23</v>
      </c>
      <c r="X34" s="82">
        <v>0.2</v>
      </c>
      <c r="Y34" s="82">
        <v>0.28000000000000003</v>
      </c>
      <c r="Z34" s="82">
        <v>0.38400000000000001</v>
      </c>
      <c r="AA34" s="82">
        <v>0.36699999999999999</v>
      </c>
      <c r="AB34" s="104">
        <v>0.32900000000000001</v>
      </c>
    </row>
    <row r="35" spans="1:28" ht="51" customHeight="1" x14ac:dyDescent="0.25">
      <c r="A35" s="10">
        <v>30</v>
      </c>
      <c r="B35" s="46" t="s">
        <v>37</v>
      </c>
      <c r="C35" s="39" t="s">
        <v>0</v>
      </c>
      <c r="D35" s="74">
        <f t="shared" ref="D35:Q35" si="19">IF(D34="", "n/a", D34/D33)</f>
        <v>7.1428571428571425E-2</v>
      </c>
      <c r="E35" s="74">
        <f t="shared" si="19"/>
        <v>0.14285714285714285</v>
      </c>
      <c r="F35" s="74">
        <f t="shared" si="19"/>
        <v>0.16666666666666669</v>
      </c>
      <c r="G35" s="74">
        <f t="shared" si="19"/>
        <v>9.0909090909090912E-2</v>
      </c>
      <c r="H35" s="74">
        <f t="shared" si="19"/>
        <v>8.6956521739130432E-2</v>
      </c>
      <c r="I35" s="74">
        <f>IF(I34="", "n/a", I34/I33)</f>
        <v>0.1111111111111111</v>
      </c>
      <c r="J35" s="74">
        <f t="shared" si="19"/>
        <v>5.5555555555555559E-2</v>
      </c>
      <c r="K35" s="74">
        <f t="shared" si="19"/>
        <v>8.5714285714285715E-2</v>
      </c>
      <c r="L35" s="74">
        <f t="shared" si="19"/>
        <v>4.6511627906976744E-2</v>
      </c>
      <c r="M35" s="74">
        <f t="shared" si="19"/>
        <v>5.5555555555555552E-2</v>
      </c>
      <c r="N35" s="74">
        <f t="shared" si="19"/>
        <v>7.2257383966244731E-2</v>
      </c>
      <c r="O35" s="74">
        <f t="shared" si="19"/>
        <v>8.2706766917293228E-2</v>
      </c>
      <c r="P35" s="74">
        <f t="shared" si="19"/>
        <v>7.6616915422885581E-2</v>
      </c>
      <c r="Q35" s="74">
        <f t="shared" si="19"/>
        <v>8.1603773584905656E-2</v>
      </c>
      <c r="R35" s="74">
        <f t="shared" ref="R35:W35" si="20">IF(R34="", "n/a", R34/R33)</f>
        <v>7.1604938271604926E-2</v>
      </c>
      <c r="S35" s="74">
        <f t="shared" si="20"/>
        <v>6.7924528301886777E-2</v>
      </c>
      <c r="T35" s="74">
        <f t="shared" si="20"/>
        <v>0.08</v>
      </c>
      <c r="U35" s="74">
        <f t="shared" si="20"/>
        <v>7.9087452471482883E-2</v>
      </c>
      <c r="V35" s="74">
        <f t="shared" si="20"/>
        <v>6.5436241610738258E-2</v>
      </c>
      <c r="W35" s="74">
        <f t="shared" si="20"/>
        <v>7.641196013289038E-2</v>
      </c>
      <c r="X35" s="74">
        <f>IF(X34="", "n/a", X34/X33)</f>
        <v>6.5573770491803282E-2</v>
      </c>
      <c r="Y35" s="74">
        <f>IF(Y34="", "n/a", Y34/Y33)</f>
        <v>8.7500000000000008E-2</v>
      </c>
      <c r="Z35" s="74">
        <f>IF(Z34="", "n/a", Z34/Z33)</f>
        <v>0.10666666666666666</v>
      </c>
      <c r="AA35" s="74">
        <f>IF(AA34="", "n/a", AA34/AA33)</f>
        <v>0.12655172413793103</v>
      </c>
      <c r="AB35" s="74">
        <f>IF(AB34="", "n/a", AB34/AB33)</f>
        <v>0.10966666666666668</v>
      </c>
    </row>
    <row r="36" spans="1:28" ht="29.25" customHeight="1" x14ac:dyDescent="0.25">
      <c r="A36" s="10">
        <v>31</v>
      </c>
      <c r="B36" s="46" t="s">
        <v>17</v>
      </c>
      <c r="C36" s="39" t="s">
        <v>12</v>
      </c>
      <c r="D36" s="31">
        <v>2.68</v>
      </c>
      <c r="E36" s="31">
        <v>1.97</v>
      </c>
      <c r="F36" s="31">
        <v>1.9</v>
      </c>
      <c r="G36" s="31">
        <v>2.2999999999999998</v>
      </c>
      <c r="H36" s="31">
        <v>1.9</v>
      </c>
      <c r="I36" s="31">
        <v>2.13</v>
      </c>
      <c r="J36" s="31">
        <v>1.52</v>
      </c>
      <c r="K36" s="31">
        <v>2.2799999999999998</v>
      </c>
      <c r="L36" s="31">
        <v>1.57</v>
      </c>
      <c r="M36" s="31">
        <v>1.39</v>
      </c>
      <c r="N36" s="65">
        <v>9.16</v>
      </c>
      <c r="O36" s="65">
        <v>14.45</v>
      </c>
      <c r="P36" s="18">
        <v>43.3</v>
      </c>
      <c r="Q36" s="83">
        <v>100.3</v>
      </c>
      <c r="R36" s="18">
        <v>15.654999999999999</v>
      </c>
      <c r="S36" s="73">
        <v>13.6</v>
      </c>
      <c r="T36" s="49">
        <v>11.89</v>
      </c>
      <c r="U36" s="49">
        <v>22.33</v>
      </c>
      <c r="V36" s="49">
        <v>15.88</v>
      </c>
      <c r="W36" s="84">
        <v>8.4</v>
      </c>
      <c r="X36" s="84">
        <v>8</v>
      </c>
      <c r="Y36" s="84">
        <v>15.1</v>
      </c>
      <c r="Z36" s="84">
        <v>20.100000000000001</v>
      </c>
      <c r="AA36" s="84">
        <v>19.3</v>
      </c>
      <c r="AB36" s="105">
        <v>15.71</v>
      </c>
    </row>
    <row r="37" spans="1:28" ht="30" x14ac:dyDescent="0.25">
      <c r="A37" s="10">
        <v>32</v>
      </c>
      <c r="B37" s="46" t="s">
        <v>27</v>
      </c>
      <c r="C37" s="39" t="s">
        <v>13</v>
      </c>
      <c r="D37" s="54">
        <f t="shared" ref="D37:Q37" si="21">IF(D36="", "n/a", D36/D33)</f>
        <v>19.142857142857142</v>
      </c>
      <c r="E37" s="54">
        <f t="shared" si="21"/>
        <v>14.071428571428569</v>
      </c>
      <c r="F37" s="54">
        <f t="shared" si="21"/>
        <v>15.833333333333334</v>
      </c>
      <c r="G37" s="54">
        <f t="shared" si="21"/>
        <v>10.454545454545453</v>
      </c>
      <c r="H37" s="54">
        <f t="shared" si="21"/>
        <v>8.2608695652173907</v>
      </c>
      <c r="I37" s="54">
        <f>IF(I36="", "n/a", I36/I33)</f>
        <v>7.8888888888888884</v>
      </c>
      <c r="J37" s="54">
        <f t="shared" si="21"/>
        <v>4.2222222222222223</v>
      </c>
      <c r="K37" s="54">
        <f t="shared" si="21"/>
        <v>6.5142857142857142</v>
      </c>
      <c r="L37" s="54">
        <f t="shared" si="21"/>
        <v>3.6511627906976747</v>
      </c>
      <c r="M37" s="54">
        <f t="shared" si="21"/>
        <v>2.5740740740740735</v>
      </c>
      <c r="N37" s="54">
        <f t="shared" si="21"/>
        <v>4.8312236286919834</v>
      </c>
      <c r="O37" s="54">
        <f t="shared" si="21"/>
        <v>7.2431077694235579</v>
      </c>
      <c r="P37" s="54">
        <f t="shared" si="21"/>
        <v>21.542288557213933</v>
      </c>
      <c r="Q37" s="54">
        <f t="shared" si="21"/>
        <v>47.311320754716981</v>
      </c>
      <c r="R37" s="54">
        <f t="shared" ref="R37:W37" si="22">IF(R36="", "n/a", R36/R33)</f>
        <v>6.4423868312757193</v>
      </c>
      <c r="S37" s="54">
        <f t="shared" si="22"/>
        <v>6.415094339622641</v>
      </c>
      <c r="T37" s="54">
        <f t="shared" si="22"/>
        <v>5.5302325581395353</v>
      </c>
      <c r="U37" s="54">
        <f t="shared" si="22"/>
        <v>8.4904942965779462</v>
      </c>
      <c r="V37" s="54">
        <f t="shared" si="22"/>
        <v>5.3288590604026851</v>
      </c>
      <c r="W37" s="54">
        <f t="shared" si="22"/>
        <v>2.7906976744186052</v>
      </c>
      <c r="X37" s="54">
        <f>IF(X36="", "n/a", X36/X33)</f>
        <v>2.6229508196721314</v>
      </c>
      <c r="Y37" s="54">
        <f>IF(Y36="", "n/a", Y36/Y33)</f>
        <v>4.71875</v>
      </c>
      <c r="Z37" s="54">
        <f>IF(Z36="", "n/a", Z36/Z33)</f>
        <v>5.5833333333333339</v>
      </c>
      <c r="AA37" s="54">
        <f>IF(AA36="", "n/a", AA36/AA33)</f>
        <v>6.6551724137931041</v>
      </c>
      <c r="AB37" s="54">
        <f>IF(AB36="", "n/a", AB36/AB33)</f>
        <v>5.2366666666666672</v>
      </c>
    </row>
    <row r="38" spans="1:28" ht="28.9" customHeight="1" x14ac:dyDescent="0.25">
      <c r="A38" s="39">
        <v>33</v>
      </c>
      <c r="B38" s="106" t="s">
        <v>45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8"/>
    </row>
    <row r="39" spans="1:28" s="85" customFormat="1" x14ac:dyDescent="0.25">
      <c r="A39" s="62">
        <v>34</v>
      </c>
      <c r="B39" s="63" t="s">
        <v>15</v>
      </c>
      <c r="C39" s="64" t="s">
        <v>9</v>
      </c>
      <c r="D39" s="31">
        <v>8.6</v>
      </c>
      <c r="E39" s="31">
        <v>8.6</v>
      </c>
      <c r="F39" s="31">
        <v>8.6</v>
      </c>
      <c r="G39" s="31">
        <v>8</v>
      </c>
      <c r="H39" s="31">
        <v>8.5</v>
      </c>
      <c r="I39" s="31">
        <v>9.44</v>
      </c>
      <c r="J39" s="31">
        <v>9.6999999999999993</v>
      </c>
      <c r="K39" s="31">
        <v>9.9700000000000006</v>
      </c>
      <c r="L39" s="31">
        <v>10.58</v>
      </c>
      <c r="M39" s="31">
        <v>11.2</v>
      </c>
      <c r="N39" s="65">
        <v>16.23</v>
      </c>
      <c r="O39" s="65">
        <v>15.76</v>
      </c>
      <c r="P39" s="66">
        <v>15.71</v>
      </c>
      <c r="Q39" s="67">
        <v>15.43</v>
      </c>
      <c r="R39" s="66">
        <v>14.89</v>
      </c>
      <c r="S39" s="65">
        <v>14.38</v>
      </c>
      <c r="T39" s="68">
        <v>15.23</v>
      </c>
      <c r="U39" s="68">
        <v>14.95</v>
      </c>
      <c r="V39" s="68">
        <v>14.71</v>
      </c>
      <c r="W39" s="68">
        <v>15.18</v>
      </c>
      <c r="X39" s="68">
        <v>15.69</v>
      </c>
      <c r="Y39" s="68">
        <v>15.92</v>
      </c>
      <c r="Z39" s="68">
        <v>15.84</v>
      </c>
      <c r="AA39" s="68">
        <v>17.12</v>
      </c>
      <c r="AB39" s="102">
        <v>20.81</v>
      </c>
    </row>
    <row r="40" spans="1:28" x14ac:dyDescent="0.25">
      <c r="A40" s="10">
        <v>35</v>
      </c>
      <c r="B40" s="24" t="s">
        <v>16</v>
      </c>
      <c r="C40" s="39" t="s">
        <v>9</v>
      </c>
      <c r="D40" s="31">
        <v>3.0000000000000001E-3</v>
      </c>
      <c r="E40" s="31">
        <v>5.0000000000000001E-3</v>
      </c>
      <c r="F40" s="31">
        <v>8.0000000000000002E-3</v>
      </c>
      <c r="G40" s="31">
        <v>5.8999999999999999E-3</v>
      </c>
      <c r="H40" s="31">
        <v>4.0000000000000001E-3</v>
      </c>
      <c r="I40" s="31">
        <v>3.0000000000000001E-3</v>
      </c>
      <c r="J40" s="31">
        <v>4.2000000000000003E-2</v>
      </c>
      <c r="K40" s="31">
        <v>1.4999999999999999E-2</v>
      </c>
      <c r="L40" s="31">
        <v>1.9E-2</v>
      </c>
      <c r="M40" s="31">
        <v>0.01</v>
      </c>
      <c r="N40" s="65">
        <v>2.4500000000000001E-2</v>
      </c>
      <c r="O40" s="65">
        <v>2.7799999999999998E-2</v>
      </c>
      <c r="P40" s="66">
        <v>4.5999999999999999E-2</v>
      </c>
      <c r="Q40" s="67">
        <v>3.2199999999999999E-2</v>
      </c>
      <c r="R40" s="71">
        <v>1.6199999999999999E-2</v>
      </c>
      <c r="S40" s="81">
        <v>2.5441999999999999E-2</v>
      </c>
      <c r="T40" s="82">
        <v>3.5000000000000003E-2</v>
      </c>
      <c r="U40" s="82">
        <v>6.5000000000000002E-2</v>
      </c>
      <c r="V40" s="82">
        <v>5.0999999999999997E-2</v>
      </c>
      <c r="W40" s="82">
        <v>0.05</v>
      </c>
      <c r="X40" s="82">
        <v>6.3E-2</v>
      </c>
      <c r="Y40" s="82">
        <v>7.5999999999999998E-2</v>
      </c>
      <c r="Z40" s="82">
        <v>5.1999999999999998E-2</v>
      </c>
      <c r="AA40" s="82">
        <v>5.8000000000000003E-2</v>
      </c>
      <c r="AB40" s="104">
        <v>4.7E-2</v>
      </c>
    </row>
    <row r="41" spans="1:28" ht="63.6" customHeight="1" x14ac:dyDescent="0.25">
      <c r="A41" s="10">
        <v>36</v>
      </c>
      <c r="B41" s="46" t="s">
        <v>36</v>
      </c>
      <c r="C41" s="39" t="s">
        <v>0</v>
      </c>
      <c r="D41" s="86">
        <f t="shared" ref="D41:Q41" si="23">IF(D40="", "n/a", D40/D39)</f>
        <v>3.4883720930232559E-4</v>
      </c>
      <c r="E41" s="86">
        <f t="shared" si="23"/>
        <v>5.8139534883720929E-4</v>
      </c>
      <c r="F41" s="86">
        <f t="shared" si="23"/>
        <v>9.3023255813953494E-4</v>
      </c>
      <c r="G41" s="86">
        <f t="shared" si="23"/>
        <v>7.3749999999999998E-4</v>
      </c>
      <c r="H41" s="86">
        <f t="shared" si="23"/>
        <v>4.7058823529411766E-4</v>
      </c>
      <c r="I41" s="86">
        <f t="shared" si="23"/>
        <v>3.1779661016949156E-4</v>
      </c>
      <c r="J41" s="86">
        <f t="shared" si="23"/>
        <v>4.3298969072164952E-3</v>
      </c>
      <c r="K41" s="86">
        <f t="shared" si="23"/>
        <v>1.5045135406218655E-3</v>
      </c>
      <c r="L41" s="86">
        <f t="shared" si="23"/>
        <v>1.7958412098298675E-3</v>
      </c>
      <c r="M41" s="86">
        <f t="shared" si="23"/>
        <v>8.9285714285714294E-4</v>
      </c>
      <c r="N41" s="86">
        <f t="shared" si="23"/>
        <v>1.5095502156500307E-3</v>
      </c>
      <c r="O41" s="86">
        <f t="shared" si="23"/>
        <v>1.7639593908629441E-3</v>
      </c>
      <c r="P41" s="86">
        <f t="shared" si="23"/>
        <v>2.9280712921705919E-3</v>
      </c>
      <c r="Q41" s="86">
        <f t="shared" si="23"/>
        <v>2.0868438107582632E-3</v>
      </c>
      <c r="R41" s="86">
        <f t="shared" ref="R41:X41" si="24">IF(R40="", "n/a", R40/R39)</f>
        <v>1.0879785090664874E-3</v>
      </c>
      <c r="S41" s="86">
        <f t="shared" si="24"/>
        <v>1.7692628650904031E-3</v>
      </c>
      <c r="T41" s="86">
        <f t="shared" si="24"/>
        <v>2.2980958634274459E-3</v>
      </c>
      <c r="U41" s="86">
        <f t="shared" si="24"/>
        <v>4.3478260869565218E-3</v>
      </c>
      <c r="V41" s="86">
        <f t="shared" si="24"/>
        <v>3.4670292318150914E-3</v>
      </c>
      <c r="W41" s="86">
        <f t="shared" si="24"/>
        <v>3.2938076416337289E-3</v>
      </c>
      <c r="X41" s="86">
        <f t="shared" si="24"/>
        <v>4.0152963671128104E-3</v>
      </c>
      <c r="Y41" s="86">
        <f>IF(Y40="", "n/a", Y40/Y39)</f>
        <v>4.7738693467336678E-3</v>
      </c>
      <c r="Z41" s="86">
        <f>IF(Z40="", "n/a", Z40/Z39)</f>
        <v>3.2828282828282827E-3</v>
      </c>
      <c r="AA41" s="86">
        <f>IF(AA40="", "n/a", AA40/AA39)</f>
        <v>3.3878504672897195E-3</v>
      </c>
      <c r="AB41" s="86">
        <f>IF(AB40="", "n/a", AB40/AB39)</f>
        <v>2.2585295530994716E-3</v>
      </c>
    </row>
    <row r="42" spans="1:28" x14ac:dyDescent="0.25">
      <c r="A42" s="10">
        <v>37</v>
      </c>
      <c r="B42" s="46" t="s">
        <v>17</v>
      </c>
      <c r="C42" s="39" t="s">
        <v>12</v>
      </c>
      <c r="D42" s="31">
        <v>89.4</v>
      </c>
      <c r="E42" s="31">
        <v>66.77</v>
      </c>
      <c r="F42" s="31">
        <v>67.87</v>
      </c>
      <c r="G42" s="31">
        <v>98.6</v>
      </c>
      <c r="H42" s="31">
        <v>40.18</v>
      </c>
      <c r="I42" s="31">
        <v>21.9</v>
      </c>
      <c r="J42" s="31">
        <v>80.7</v>
      </c>
      <c r="K42" s="31">
        <v>67.36</v>
      </c>
      <c r="L42" s="31">
        <v>37.29</v>
      </c>
      <c r="M42" s="31">
        <v>98.59</v>
      </c>
      <c r="N42" s="65">
        <v>174.3</v>
      </c>
      <c r="O42" s="65">
        <v>132.19999999999999</v>
      </c>
      <c r="P42" s="22">
        <v>101.039</v>
      </c>
      <c r="Q42" s="80">
        <v>90.037999999999997</v>
      </c>
      <c r="R42" s="65">
        <v>87.376000000000005</v>
      </c>
      <c r="S42" s="73">
        <v>67.8</v>
      </c>
      <c r="T42" s="49">
        <v>95.89</v>
      </c>
      <c r="U42" s="49">
        <v>133.54</v>
      </c>
      <c r="V42" s="49">
        <v>156.32</v>
      </c>
      <c r="W42" s="49">
        <v>146.80000000000001</v>
      </c>
      <c r="X42" s="49">
        <v>66.3</v>
      </c>
      <c r="Y42" s="49">
        <v>247.2</v>
      </c>
      <c r="Z42" s="49">
        <v>170.5</v>
      </c>
      <c r="AA42" s="49">
        <v>82</v>
      </c>
      <c r="AB42" s="94">
        <v>54.2</v>
      </c>
    </row>
    <row r="43" spans="1:28" ht="45" x14ac:dyDescent="0.25">
      <c r="A43" s="10">
        <v>38</v>
      </c>
      <c r="B43" s="46" t="s">
        <v>38</v>
      </c>
      <c r="C43" s="39" t="s">
        <v>13</v>
      </c>
      <c r="D43" s="54">
        <f t="shared" ref="D43:Q43" si="25">IF(D42="", "n/a", D42/D39)</f>
        <v>10.395348837209303</v>
      </c>
      <c r="E43" s="54">
        <f t="shared" si="25"/>
        <v>7.7639534883720929</v>
      </c>
      <c r="F43" s="54">
        <f t="shared" si="25"/>
        <v>7.89186046511628</v>
      </c>
      <c r="G43" s="54">
        <f t="shared" si="25"/>
        <v>12.324999999999999</v>
      </c>
      <c r="H43" s="54">
        <f t="shared" si="25"/>
        <v>4.7270588235294113</v>
      </c>
      <c r="I43" s="54">
        <f t="shared" si="25"/>
        <v>2.3199152542372881</v>
      </c>
      <c r="J43" s="54">
        <f t="shared" si="25"/>
        <v>8.31958762886598</v>
      </c>
      <c r="K43" s="54">
        <f t="shared" si="25"/>
        <v>6.7562688064192571</v>
      </c>
      <c r="L43" s="54">
        <f t="shared" si="25"/>
        <v>3.5245746691871456</v>
      </c>
      <c r="M43" s="54">
        <f t="shared" si="25"/>
        <v>8.8026785714285722</v>
      </c>
      <c r="N43" s="54">
        <f t="shared" si="25"/>
        <v>10.739371534195934</v>
      </c>
      <c r="O43" s="54">
        <f t="shared" si="25"/>
        <v>8.3883248730964457</v>
      </c>
      <c r="P43" s="54">
        <f t="shared" si="25"/>
        <v>6.4315085932527047</v>
      </c>
      <c r="Q43" s="54">
        <f t="shared" si="25"/>
        <v>5.8352559948152951</v>
      </c>
      <c r="R43" s="54">
        <f t="shared" ref="R43:X43" si="26">IF(R42="", "n/a", R42/R39)</f>
        <v>5.8680993955674952</v>
      </c>
      <c r="S43" s="54">
        <f t="shared" si="26"/>
        <v>4.7148817802503471</v>
      </c>
      <c r="T43" s="54">
        <f t="shared" si="26"/>
        <v>6.2961260669730796</v>
      </c>
      <c r="U43" s="54">
        <f t="shared" si="26"/>
        <v>8.9324414715719058</v>
      </c>
      <c r="V43" s="54">
        <f t="shared" si="26"/>
        <v>10.626784500339904</v>
      </c>
      <c r="W43" s="54">
        <f t="shared" si="26"/>
        <v>9.6706192358366287</v>
      </c>
      <c r="X43" s="54">
        <f t="shared" si="26"/>
        <v>4.2256214149139577</v>
      </c>
      <c r="Y43" s="54">
        <f>IF(Y42="", "n/a", Y42/Y39)</f>
        <v>15.527638190954773</v>
      </c>
      <c r="Z43" s="54">
        <f>IF(Z42="", "n/a", Z42/Z39)</f>
        <v>10.763888888888889</v>
      </c>
      <c r="AA43" s="54">
        <f>IF(AA42="", "n/a", AA42/AA39)</f>
        <v>4.7897196261682238</v>
      </c>
      <c r="AB43" s="54">
        <f>IF(AB42="", "n/a", AB42/AB39)</f>
        <v>2.6045170591061995</v>
      </c>
    </row>
    <row r="44" spans="1:28" ht="28.9" customHeight="1" x14ac:dyDescent="0.25">
      <c r="A44" s="39">
        <v>39</v>
      </c>
      <c r="B44" s="106" t="s">
        <v>46</v>
      </c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8"/>
    </row>
    <row r="45" spans="1:28" x14ac:dyDescent="0.25">
      <c r="A45" s="10">
        <v>40</v>
      </c>
      <c r="B45" s="46" t="s">
        <v>15</v>
      </c>
      <c r="C45" s="39" t="s">
        <v>9</v>
      </c>
      <c r="D45" s="31">
        <v>0.14000000000000001</v>
      </c>
      <c r="E45" s="31">
        <v>0.14000000000000001</v>
      </c>
      <c r="F45" s="31">
        <v>0.12</v>
      </c>
      <c r="G45" s="31">
        <v>0.22</v>
      </c>
      <c r="H45" s="31">
        <v>0.23</v>
      </c>
      <c r="I45" s="31">
        <v>0.27</v>
      </c>
      <c r="J45" s="31">
        <v>0.36</v>
      </c>
      <c r="K45" s="31">
        <v>0.35</v>
      </c>
      <c r="L45" s="31">
        <v>0.43</v>
      </c>
      <c r="M45" s="31">
        <v>0.54</v>
      </c>
      <c r="N45" s="31">
        <v>1.9</v>
      </c>
      <c r="O45" s="31">
        <v>2</v>
      </c>
      <c r="P45" s="29">
        <v>2.0099999999999998</v>
      </c>
      <c r="Q45" s="87">
        <v>2.12</v>
      </c>
      <c r="R45" s="32">
        <v>2.4300000000000002</v>
      </c>
      <c r="S45" s="49">
        <v>2.12</v>
      </c>
      <c r="T45" s="49">
        <v>2.15</v>
      </c>
      <c r="U45" s="49">
        <v>2.63</v>
      </c>
      <c r="V45" s="49">
        <v>2.98</v>
      </c>
      <c r="W45" s="49">
        <v>3.01</v>
      </c>
      <c r="X45" s="49">
        <v>3.05</v>
      </c>
      <c r="Y45" s="49">
        <v>3.2</v>
      </c>
      <c r="Z45" s="49">
        <v>3.6</v>
      </c>
      <c r="AA45" s="49">
        <v>2.9</v>
      </c>
      <c r="AB45" s="94">
        <v>1.6</v>
      </c>
    </row>
    <row r="46" spans="1:28" x14ac:dyDescent="0.25">
      <c r="A46" s="10">
        <v>41</v>
      </c>
      <c r="B46" s="24" t="s">
        <v>16</v>
      </c>
      <c r="C46" s="39" t="s">
        <v>9</v>
      </c>
      <c r="D46" s="88">
        <v>1E-3</v>
      </c>
      <c r="E46" s="88">
        <v>1E-3</v>
      </c>
      <c r="F46" s="88">
        <v>6.9999999999999999E-4</v>
      </c>
      <c r="G46" s="88">
        <v>8.0000000000000002E-3</v>
      </c>
      <c r="H46" s="88">
        <v>1E-3</v>
      </c>
      <c r="I46" s="88">
        <v>1E-3</v>
      </c>
      <c r="J46" s="88">
        <v>1E-3</v>
      </c>
      <c r="K46" s="88">
        <v>1E-4</v>
      </c>
      <c r="L46" s="88" t="s">
        <v>21</v>
      </c>
      <c r="M46" s="88">
        <v>3.0000000000000001E-3</v>
      </c>
      <c r="N46" s="81">
        <v>3.0000000000000001E-3</v>
      </c>
      <c r="O46" s="81">
        <v>4.8139999999999997E-3</v>
      </c>
      <c r="P46" s="89">
        <v>4.4330000000000003E-3</v>
      </c>
      <c r="Q46" s="90">
        <v>4.9789999999999999E-3</v>
      </c>
      <c r="R46" s="89">
        <v>3.3530000000000001E-3</v>
      </c>
      <c r="S46" s="91">
        <v>2.9559999999999999E-3</v>
      </c>
      <c r="T46" s="49">
        <v>0.01</v>
      </c>
      <c r="U46" s="49">
        <v>4.0000000000000001E-3</v>
      </c>
      <c r="V46" s="49">
        <v>1E-3</v>
      </c>
      <c r="W46" s="49">
        <v>3.0000000000000001E-3</v>
      </c>
      <c r="X46" s="49">
        <v>1E-3</v>
      </c>
      <c r="Y46" s="49">
        <v>2E-3</v>
      </c>
      <c r="Z46" s="49">
        <v>5.0000000000000001E-3</v>
      </c>
      <c r="AA46" s="49">
        <v>0.01</v>
      </c>
      <c r="AB46" s="94">
        <v>4.0000000000000001E-3</v>
      </c>
    </row>
    <row r="47" spans="1:28" ht="60" x14ac:dyDescent="0.25">
      <c r="A47" s="10">
        <v>42</v>
      </c>
      <c r="B47" s="46" t="s">
        <v>39</v>
      </c>
      <c r="C47" s="39" t="s">
        <v>0</v>
      </c>
      <c r="D47" s="74">
        <f t="shared" ref="D47:Q47" si="27">IF(D46="", "n/a", D46/D45)</f>
        <v>7.1428571428571426E-3</v>
      </c>
      <c r="E47" s="74">
        <f t="shared" si="27"/>
        <v>7.1428571428571426E-3</v>
      </c>
      <c r="F47" s="74">
        <f t="shared" si="27"/>
        <v>5.8333333333333336E-3</v>
      </c>
      <c r="G47" s="74">
        <f t="shared" si="27"/>
        <v>3.6363636363636362E-2</v>
      </c>
      <c r="H47" s="74">
        <f t="shared" si="27"/>
        <v>4.3478260869565218E-3</v>
      </c>
      <c r="I47" s="74">
        <f t="shared" si="27"/>
        <v>3.7037037037037034E-3</v>
      </c>
      <c r="J47" s="74">
        <f t="shared" si="27"/>
        <v>2.7777777777777779E-3</v>
      </c>
      <c r="K47" s="74">
        <f t="shared" si="27"/>
        <v>2.8571428571428574E-4</v>
      </c>
      <c r="L47" s="74" t="s">
        <v>21</v>
      </c>
      <c r="M47" s="74">
        <f t="shared" si="27"/>
        <v>5.5555555555555549E-3</v>
      </c>
      <c r="N47" s="74">
        <f t="shared" si="27"/>
        <v>1.5789473684210528E-3</v>
      </c>
      <c r="O47" s="74">
        <f t="shared" si="27"/>
        <v>2.4069999999999999E-3</v>
      </c>
      <c r="P47" s="74">
        <f t="shared" si="27"/>
        <v>2.2054726368159207E-3</v>
      </c>
      <c r="Q47" s="74">
        <f t="shared" si="27"/>
        <v>2.3485849056603773E-3</v>
      </c>
      <c r="R47" s="74">
        <f t="shared" ref="R47:W47" si="28">IF(R46="", "n/a", R46/R45)</f>
        <v>1.379835390946502E-3</v>
      </c>
      <c r="S47" s="74">
        <f t="shared" si="28"/>
        <v>1.3943396226415094E-3</v>
      </c>
      <c r="T47" s="74">
        <f t="shared" si="28"/>
        <v>4.6511627906976744E-3</v>
      </c>
      <c r="U47" s="74">
        <f t="shared" si="28"/>
        <v>1.5209125475285172E-3</v>
      </c>
      <c r="V47" s="74">
        <f t="shared" si="28"/>
        <v>3.3557046979865775E-4</v>
      </c>
      <c r="W47" s="74">
        <f t="shared" si="28"/>
        <v>9.9667774086378749E-4</v>
      </c>
      <c r="X47" s="74">
        <f>IF(X46="", "n/a", X46/X45)</f>
        <v>3.2786885245901639E-4</v>
      </c>
      <c r="Y47" s="74">
        <f>IF(Y46="", "n/a", Y46/Y45)</f>
        <v>6.2500000000000001E-4</v>
      </c>
      <c r="Z47" s="74">
        <f>IF(Z46="", "n/a", Z46/Z45)</f>
        <v>1.3888888888888889E-3</v>
      </c>
      <c r="AA47" s="74">
        <f>IF(AA46="", "n/a", AA46/AA45)</f>
        <v>3.4482758620689659E-3</v>
      </c>
      <c r="AB47" s="74">
        <f>IF(AB46="", "n/a", AB46/AB45)</f>
        <v>2.5000000000000001E-3</v>
      </c>
    </row>
    <row r="48" spans="1:28" x14ac:dyDescent="0.25">
      <c r="A48" s="10">
        <v>43</v>
      </c>
      <c r="B48" s="46" t="s">
        <v>17</v>
      </c>
      <c r="C48" s="39" t="s">
        <v>12</v>
      </c>
      <c r="D48" s="31">
        <v>13</v>
      </c>
      <c r="E48" s="31">
        <v>11.11</v>
      </c>
      <c r="F48" s="31">
        <v>10.9</v>
      </c>
      <c r="G48" s="31">
        <v>15</v>
      </c>
      <c r="H48" s="31">
        <v>11.7</v>
      </c>
      <c r="I48" s="31">
        <v>14.6</v>
      </c>
      <c r="J48" s="31">
        <v>13.7</v>
      </c>
      <c r="K48" s="31">
        <v>6.5</v>
      </c>
      <c r="L48" s="31" t="s">
        <v>21</v>
      </c>
      <c r="M48" s="31">
        <v>10.94</v>
      </c>
      <c r="N48" s="65">
        <v>14.79</v>
      </c>
      <c r="O48" s="65">
        <v>37.146999999999998</v>
      </c>
      <c r="P48" s="18">
        <v>19.771000000000001</v>
      </c>
      <c r="Q48" s="83">
        <v>16.384</v>
      </c>
      <c r="R48" s="18">
        <v>14.058999999999999</v>
      </c>
      <c r="S48" s="73">
        <v>13.013</v>
      </c>
      <c r="T48" s="49">
        <v>3.31</v>
      </c>
      <c r="U48" s="49">
        <v>32.5</v>
      </c>
      <c r="V48" s="49">
        <v>36.4</v>
      </c>
      <c r="W48" s="49">
        <v>63.6</v>
      </c>
      <c r="X48" s="49">
        <v>0.3</v>
      </c>
      <c r="Y48" s="49">
        <v>40.4</v>
      </c>
      <c r="Z48" s="49">
        <v>23.5</v>
      </c>
      <c r="AA48" s="49">
        <v>34.200000000000003</v>
      </c>
      <c r="AB48" s="94">
        <v>15.6</v>
      </c>
    </row>
    <row r="49" spans="1:28" ht="30" x14ac:dyDescent="0.25">
      <c r="A49" s="10">
        <v>44</v>
      </c>
      <c r="B49" s="46" t="s">
        <v>26</v>
      </c>
      <c r="C49" s="39" t="s">
        <v>13</v>
      </c>
      <c r="D49" s="54">
        <f t="shared" ref="D49:Q49" si="29">IF(D48="", "n/a", D48/D45)</f>
        <v>92.857142857142847</v>
      </c>
      <c r="E49" s="54">
        <f t="shared" si="29"/>
        <v>79.357142857142847</v>
      </c>
      <c r="F49" s="54">
        <f t="shared" si="29"/>
        <v>90.833333333333343</v>
      </c>
      <c r="G49" s="54">
        <f t="shared" si="29"/>
        <v>68.181818181818187</v>
      </c>
      <c r="H49" s="54">
        <f t="shared" si="29"/>
        <v>50.869565217391298</v>
      </c>
      <c r="I49" s="54">
        <f t="shared" si="29"/>
        <v>54.074074074074069</v>
      </c>
      <c r="J49" s="54">
        <f t="shared" si="29"/>
        <v>38.055555555555557</v>
      </c>
      <c r="K49" s="54">
        <f t="shared" si="29"/>
        <v>18.571428571428573</v>
      </c>
      <c r="L49" s="54" t="s">
        <v>21</v>
      </c>
      <c r="M49" s="54">
        <f t="shared" si="29"/>
        <v>20.259259259259256</v>
      </c>
      <c r="N49" s="54">
        <f t="shared" si="29"/>
        <v>7.784210526315789</v>
      </c>
      <c r="O49" s="54">
        <f t="shared" si="29"/>
        <v>18.573499999999999</v>
      </c>
      <c r="P49" s="54">
        <f t="shared" si="29"/>
        <v>9.8363184079602011</v>
      </c>
      <c r="Q49" s="54">
        <f t="shared" si="29"/>
        <v>7.7283018867924529</v>
      </c>
      <c r="R49" s="54">
        <f t="shared" ref="R49:W49" si="30">IF(R48="", "n/a", R48/R45)</f>
        <v>5.7855967078189297</v>
      </c>
      <c r="S49" s="54">
        <f t="shared" si="30"/>
        <v>6.1382075471698112</v>
      </c>
      <c r="T49" s="54">
        <f t="shared" si="30"/>
        <v>1.5395348837209304</v>
      </c>
      <c r="U49" s="54">
        <f t="shared" si="30"/>
        <v>12.357414448669202</v>
      </c>
      <c r="V49" s="54">
        <f t="shared" si="30"/>
        <v>12.214765100671141</v>
      </c>
      <c r="W49" s="54">
        <f t="shared" si="30"/>
        <v>21.129568106312295</v>
      </c>
      <c r="X49" s="54">
        <f>IF(X48="", "n/a", X48/X45)</f>
        <v>9.8360655737704916E-2</v>
      </c>
      <c r="Y49" s="54">
        <f>IF(Y48="", "n/a", Y48/Y45)</f>
        <v>12.624999999999998</v>
      </c>
      <c r="Z49" s="54">
        <f>IF(Z48="", "n/a", Z48/Z45)</f>
        <v>6.5277777777777777</v>
      </c>
      <c r="AA49" s="54">
        <f>IF(AA48="", "n/a", AA48/AA45)</f>
        <v>11.793103448275863</v>
      </c>
      <c r="AB49" s="54">
        <f>IF(AB48="", "n/a", AB48/AB45)</f>
        <v>9.75</v>
      </c>
    </row>
    <row r="53" spans="1:28" x14ac:dyDescent="0.25">
      <c r="B53" s="92" t="s">
        <v>47</v>
      </c>
    </row>
    <row r="68" spans="2:2" x14ac:dyDescent="0.25">
      <c r="B68" s="93"/>
    </row>
    <row r="69" spans="2:2" x14ac:dyDescent="0.25">
      <c r="B69" s="93"/>
    </row>
    <row r="70" spans="2:2" x14ac:dyDescent="0.25">
      <c r="B70" s="93"/>
    </row>
    <row r="71" spans="2:2" x14ac:dyDescent="0.25">
      <c r="B71" s="93"/>
    </row>
    <row r="72" spans="2:2" x14ac:dyDescent="0.25">
      <c r="B72" s="93"/>
    </row>
    <row r="76" spans="2:2" ht="15" customHeight="1" x14ac:dyDescent="0.25"/>
    <row r="77" spans="2:2" ht="15" customHeight="1" x14ac:dyDescent="0.25"/>
  </sheetData>
  <customSheetViews>
    <customSheetView guid="{8925193B-C853-4D01-B936-2E82B771FA45}">
      <selection activeCell="A5" sqref="A5"/>
      <pageMargins left="0.70866141732283472" right="0.70866141732283472" top="0.78740157480314965" bottom="0.78740157480314965" header="0.31496062992125984" footer="0.31496062992125984"/>
      <pageSetup paperSize="9" scale="70" orientation="landscape"/>
    </customSheetView>
  </customSheetViews>
  <mergeCells count="7">
    <mergeCell ref="B44:AB44"/>
    <mergeCell ref="B1:AB1"/>
    <mergeCell ref="B4:AB4"/>
    <mergeCell ref="B21:AB21"/>
    <mergeCell ref="B26:AB26"/>
    <mergeCell ref="B32:AB32"/>
    <mergeCell ref="B38:AB38"/>
  </mergeCells>
  <pageMargins left="0.70866141732283472" right="0.70866141732283472" top="0.78740157480314965" bottom="0.78740157480314965" header="0.31496062992125984" footer="0.31496062992125984"/>
  <pageSetup paperSize="9" scale="30" fitToHeight="50" orientation="landscape" r:id="rId1"/>
  <rowBreaks count="1" manualBreakCount="1">
    <brk id="54" max="27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8" sqref="B8"/>
    </sheetView>
  </sheetViews>
  <sheetFormatPr defaultRowHeight="15" x14ac:dyDescent="0.25"/>
  <cols>
    <col min="1" max="1" width="42.140625" customWidth="1"/>
    <col min="2" max="2" width="73" customWidth="1"/>
    <col min="3" max="4" width="56.28515625" customWidth="1"/>
  </cols>
  <sheetData>
    <row r="1" spans="1:2" x14ac:dyDescent="0.25">
      <c r="A1" s="1" t="s">
        <v>48</v>
      </c>
      <c r="B1" s="2" t="s">
        <v>25</v>
      </c>
    </row>
    <row r="2" spans="1:2" ht="120" x14ac:dyDescent="0.25">
      <c r="A2" s="1" t="s">
        <v>49</v>
      </c>
      <c r="B2" s="3" t="s">
        <v>50</v>
      </c>
    </row>
    <row r="3" spans="1:2" ht="30" x14ac:dyDescent="0.25">
      <c r="A3" s="1" t="s">
        <v>51</v>
      </c>
      <c r="B3" s="4" t="s">
        <v>52</v>
      </c>
    </row>
    <row r="4" spans="1:2" x14ac:dyDescent="0.25">
      <c r="A4" s="1" t="s">
        <v>53</v>
      </c>
      <c r="B4" s="2" t="s">
        <v>54</v>
      </c>
    </row>
    <row r="5" spans="1:2" ht="120" x14ac:dyDescent="0.25">
      <c r="A5" s="1" t="s">
        <v>55</v>
      </c>
      <c r="B5" s="4" t="s">
        <v>56</v>
      </c>
    </row>
    <row r="6" spans="1:2" x14ac:dyDescent="0.25">
      <c r="A6" s="1" t="s">
        <v>57</v>
      </c>
      <c r="B6" s="2" t="s">
        <v>58</v>
      </c>
    </row>
    <row r="7" spans="1:2" ht="195" x14ac:dyDescent="0.25">
      <c r="A7" s="1" t="s">
        <v>59</v>
      </c>
      <c r="B7" s="4" t="s">
        <v>60</v>
      </c>
    </row>
    <row r="8" spans="1:2" ht="30" x14ac:dyDescent="0.25">
      <c r="A8" s="1" t="s">
        <v>61</v>
      </c>
      <c r="B8" s="4" t="s">
        <v>62</v>
      </c>
    </row>
    <row r="9" spans="1:2" ht="30" x14ac:dyDescent="0.25">
      <c r="A9" s="1" t="s">
        <v>63</v>
      </c>
      <c r="B9" s="2" t="s">
        <v>70</v>
      </c>
    </row>
    <row r="10" spans="1:2" x14ac:dyDescent="0.25">
      <c r="A10" s="113" t="s">
        <v>64</v>
      </c>
      <c r="B10" s="115" t="s">
        <v>28</v>
      </c>
    </row>
    <row r="11" spans="1:2" x14ac:dyDescent="0.25">
      <c r="A11" s="114"/>
      <c r="B11" s="116"/>
    </row>
    <row r="12" spans="1:2" x14ac:dyDescent="0.25">
      <c r="A12" s="114"/>
      <c r="B12" s="117"/>
    </row>
    <row r="13" spans="1:2" x14ac:dyDescent="0.25">
      <c r="A13" s="1" t="s">
        <v>65</v>
      </c>
      <c r="B13" s="5" t="s">
        <v>66</v>
      </c>
    </row>
    <row r="14" spans="1:2" x14ac:dyDescent="0.25">
      <c r="A14" s="1" t="s">
        <v>67</v>
      </c>
      <c r="B14" s="2" t="s">
        <v>68</v>
      </c>
    </row>
  </sheetData>
  <mergeCells count="2">
    <mergeCell ref="A10:A12"/>
    <mergeCell ref="B10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F-2</vt:lpstr>
      <vt:lpstr>Метаданные</vt:lpstr>
      <vt:lpstr>'F-2'!Область_печати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Кристина Пистун</cp:lastModifiedBy>
  <cp:lastPrinted>2025-11-25T09:57:48Z</cp:lastPrinted>
  <dcterms:created xsi:type="dcterms:W3CDTF">2011-05-01T09:55:58Z</dcterms:created>
  <dcterms:modified xsi:type="dcterms:W3CDTF">2025-12-22T13:28:52Z</dcterms:modified>
</cp:coreProperties>
</file>